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172.16.254.86\compartida 2021\AÑO 2022\PROCESOS 2022\ABRIL\RELACION POR DEBAJO DEL UMBRAL ABRIL 2022\"/>
    </mc:Choice>
  </mc:AlternateContent>
  <xr:revisionPtr revIDLastSave="0" documentId="13_ncr:1_{B0416E09-D1AB-4082-A26C-018A3999F6A8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 MODIFICACION AL PLA 19-04-2021" sheetId="9" r:id="rId1"/>
    <sheet name="COMPRA DEBAJO DEL UMBRAL MARZO " sheetId="10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0" i="9" l="1"/>
  <c r="H54" i="9"/>
  <c r="H55" i="9"/>
  <c r="H58" i="9"/>
  <c r="F54" i="9"/>
  <c r="F55" i="9"/>
  <c r="F56" i="9"/>
  <c r="H56" i="9" s="1"/>
  <c r="F57" i="9"/>
  <c r="H57" i="9" s="1"/>
  <c r="F58" i="9"/>
  <c r="F59" i="9"/>
  <c r="H59" i="9" s="1"/>
  <c r="F53" i="9"/>
  <c r="H53" i="9" s="1"/>
  <c r="H60" i="9" s="1"/>
  <c r="G60" i="9"/>
  <c r="F66" i="9" l="1"/>
  <c r="G65" i="9"/>
  <c r="H65" i="9" s="1"/>
  <c r="G62" i="9"/>
  <c r="H62" i="9" s="1"/>
  <c r="F63" i="9"/>
  <c r="G50" i="9"/>
  <c r="G66" i="9" l="1"/>
  <c r="G63" i="9"/>
  <c r="F49" i="9"/>
  <c r="H49" i="9" s="1"/>
  <c r="G15" i="9"/>
  <c r="G19" i="9"/>
  <c r="G23" i="9"/>
  <c r="G27" i="9"/>
  <c r="G42" i="9"/>
  <c r="G46" i="9"/>
  <c r="G67" i="9" s="1"/>
  <c r="F45" i="9"/>
  <c r="F46" i="9" s="1"/>
  <c r="F41" i="9"/>
  <c r="H41" i="9" s="1"/>
  <c r="F40" i="9"/>
  <c r="H40" i="9" s="1"/>
  <c r="F39" i="9"/>
  <c r="H39" i="9" s="1"/>
  <c r="F38" i="9"/>
  <c r="H38" i="9" s="1"/>
  <c r="F37" i="9"/>
  <c r="H37" i="9" s="1"/>
  <c r="F36" i="9"/>
  <c r="H36" i="9" s="1"/>
  <c r="F35" i="9"/>
  <c r="H35" i="9" s="1"/>
  <c r="F34" i="9"/>
  <c r="H34" i="9" s="1"/>
  <c r="F33" i="9"/>
  <c r="H33" i="9" s="1"/>
  <c r="F32" i="9"/>
  <c r="H32" i="9" s="1"/>
  <c r="F31" i="9"/>
  <c r="H31" i="9" s="1"/>
  <c r="F26" i="9"/>
  <c r="F27" i="9" s="1"/>
  <c r="F22" i="9"/>
  <c r="F23" i="9" s="1"/>
  <c r="F18" i="9"/>
  <c r="H18" i="9" s="1"/>
  <c r="F14" i="9"/>
  <c r="H14" i="9" s="1"/>
  <c r="F13" i="9"/>
  <c r="H13" i="9" s="1"/>
  <c r="H22" i="9" l="1"/>
  <c r="H23" i="9" s="1"/>
  <c r="H26" i="9"/>
  <c r="H27" i="9" s="1"/>
  <c r="F50" i="9"/>
  <c r="H50" i="9"/>
  <c r="H45" i="9"/>
  <c r="F19" i="9"/>
  <c r="H15" i="9"/>
  <c r="H42" i="9"/>
  <c r="F15" i="9"/>
  <c r="F42" i="9"/>
</calcChain>
</file>

<file path=xl/sharedStrings.xml><?xml version="1.0" encoding="utf-8"?>
<sst xmlns="http://schemas.openxmlformats.org/spreadsheetml/2006/main" count="188" uniqueCount="102">
  <si>
    <t>UNIDAD</t>
  </si>
  <si>
    <t>2.2.7.2.08</t>
  </si>
  <si>
    <t>COMPUTADORAS COMPLETAS</t>
  </si>
  <si>
    <t xml:space="preserve">UNIDAD </t>
  </si>
  <si>
    <t>2.6.1.3.01</t>
  </si>
  <si>
    <t>MANTENIMIENTO DE PLANTA ELECTRICA</t>
  </si>
  <si>
    <t>PAPEL BOND 8/12 * 11</t>
  </si>
  <si>
    <t>RESMA</t>
  </si>
  <si>
    <t>PAPEL BOND 8 1/2 14</t>
  </si>
  <si>
    <t xml:space="preserve">2.3.3.1.01 </t>
  </si>
  <si>
    <t xml:space="preserve">2.3.9.9.01 </t>
  </si>
  <si>
    <t>RECONOCIMIENTOS AL PERSONAL</t>
  </si>
  <si>
    <t xml:space="preserve">CANTIDAD </t>
  </si>
  <si>
    <t xml:space="preserve">2.3.5.3.01 </t>
  </si>
  <si>
    <t xml:space="preserve">GOMAS DE MOTOCICLETA </t>
  </si>
  <si>
    <t>MANTENIMIENTO MESAS DE REUNION, CREDENZA, PUERTA DE LOS LAVAMANOS DE LOS BAÑOS Y GABINETES DEL PANTRY</t>
  </si>
  <si>
    <t>ALIMENTOS PROCESADOS</t>
  </si>
  <si>
    <t xml:space="preserve">2.6.1.1.01 </t>
  </si>
  <si>
    <t>2.2.7.2.01</t>
  </si>
  <si>
    <t xml:space="preserve">2.2.9.2.01 </t>
  </si>
  <si>
    <t>SILLONES EJECUTIVOS</t>
  </si>
  <si>
    <t xml:space="preserve">SILLON  SEMI EJECUTIVO </t>
  </si>
  <si>
    <t>ARCHIVO DE METAL DE 3 GAVETAS</t>
  </si>
  <si>
    <t>ARCHIVO DE METAL DE 4 GAVETAS</t>
  </si>
  <si>
    <t>BUTACA PARA VISITA</t>
  </si>
  <si>
    <t>ESCRITORIO SEMI-EJECUTIVO (ESCRITORIO   DE METAL)</t>
  </si>
  <si>
    <t xml:space="preserve">ANAQUEL DE METAL </t>
  </si>
  <si>
    <t>IMPRESORA</t>
  </si>
  <si>
    <t>DISCO DURO SAS 2 TB (SERVIDORES)</t>
  </si>
  <si>
    <t>DISCO DURO SATA 500 GB</t>
  </si>
  <si>
    <t>TECLADO</t>
  </si>
  <si>
    <t>MEMORIA RAM DD3 4GB</t>
  </si>
  <si>
    <t>MOUSE</t>
  </si>
  <si>
    <t>DISCO DURO EXTERNO PORTATIL 2TB</t>
  </si>
  <si>
    <t xml:space="preserve">DISCO DURO EXTERNO DE ESCRITORIO 4TB </t>
  </si>
  <si>
    <t>LAPTOP i7 8VA. GENERACION</t>
  </si>
  <si>
    <t>SCANNER PARA DIGITALIZAR DOCUMENTACION RECIBIDA</t>
  </si>
  <si>
    <t xml:space="preserve">2.3.2.3.01 </t>
  </si>
  <si>
    <t>MANTENIMIENTO EQUIPOS</t>
  </si>
  <si>
    <t>PAPEL DE ESCRITORIO</t>
  </si>
  <si>
    <t>NEUMATICOS PARA VEHICULOS</t>
  </si>
  <si>
    <t>MOBILIARIO Y EQUIPOS DE OFICINA</t>
  </si>
  <si>
    <t>EQUIPOS COMPUTACIONALES</t>
  </si>
  <si>
    <t>DESCRIPCION</t>
  </si>
  <si>
    <t>U/M</t>
  </si>
  <si>
    <t>P/U</t>
  </si>
  <si>
    <t>CUENTA</t>
  </si>
  <si>
    <t>TOTAL</t>
  </si>
  <si>
    <t>CANT.</t>
  </si>
  <si>
    <t>MODIFICADO</t>
  </si>
  <si>
    <t>TOTAL:</t>
  </si>
  <si>
    <t>MANTENIMIENTOS DE MOBILIARIO</t>
  </si>
  <si>
    <t xml:space="preserve">RECONOCIMIENTO </t>
  </si>
  <si>
    <t>2do Tte RICK D. MEDINA LAGARES</t>
  </si>
  <si>
    <t xml:space="preserve">MODIFICACION AL PLAN ANUAL DE COMPRAS </t>
  </si>
  <si>
    <t>19 DE ABRIL DEL 2021</t>
  </si>
  <si>
    <t>REPUBLICA DOMINICANA</t>
  </si>
  <si>
    <t>Comité de Retiro de la Policia Nacional</t>
  </si>
  <si>
    <t>Santo Domingo, D.N.</t>
  </si>
  <si>
    <t>PLAFON</t>
  </si>
  <si>
    <t>PISOS</t>
  </si>
  <si>
    <t>PISO DEL PASILLO 2DO Y TERCEL NIVEL</t>
  </si>
  <si>
    <t>CAPITULO</t>
  </si>
  <si>
    <t>UNIDA DE MEDIDA</t>
  </si>
  <si>
    <t>REFERENCIA DEL PROCESO</t>
  </si>
  <si>
    <t>PROCESO DE COMPA</t>
  </si>
  <si>
    <t>PROCESO DE COMPRA MIPIME</t>
  </si>
  <si>
    <t>PROCESO DE COMPRA MIPIME MUJER</t>
  </si>
  <si>
    <t>MODALIDAD</t>
  </si>
  <si>
    <t>MONTO</t>
  </si>
  <si>
    <t>ESTADO DEL PROCEDIMIENTO</t>
  </si>
  <si>
    <t>EMPRESAS ADJUDICADAS</t>
  </si>
  <si>
    <t>ESTADO DEL CONTRATO</t>
  </si>
  <si>
    <t>CANTIDAD DEL CONTRATO</t>
  </si>
  <si>
    <t>MONTOS POR CONTRATOS</t>
  </si>
  <si>
    <t>TIPO DE EMPRESA ADJUDICADA</t>
  </si>
  <si>
    <t>FECHA DE PUBLICACION</t>
  </si>
  <si>
    <t>MINISTERIO DE INTERIOR Y POLICIA</t>
  </si>
  <si>
    <t>COREPOL</t>
  </si>
  <si>
    <t>No</t>
  </si>
  <si>
    <t>Compra por debajo del Umbral mínimo</t>
  </si>
  <si>
    <t>Adjudicado</t>
  </si>
  <si>
    <t>Activo</t>
  </si>
  <si>
    <t>MIPYME</t>
  </si>
  <si>
    <t>DISTRIBUIDORA M &amp; E, S.R.L.</t>
  </si>
  <si>
    <t>SOLUCIONES DIVERSAS INSTITUCIONALES DEL CARIBE, S.R.L.</t>
  </si>
  <si>
    <t xml:space="preserve">                                                          COMPRA POR DEBAJO DEL UMBRAL CORRESPONDIENTE AL MES DE ABRIL 2022</t>
  </si>
  <si>
    <t>COREPOL-UC-CD-2022-0007</t>
  </si>
  <si>
    <t>COREPOL-UC-CD-2022-0008</t>
  </si>
  <si>
    <t>COREPOL-UC-CD-2022-0009</t>
  </si>
  <si>
    <t>COREPOL-UC-CD-2022-0010</t>
  </si>
  <si>
    <t>COREPOL-UC-CD-2022-0011</t>
  </si>
  <si>
    <t>COREPOL-UC-CD-2022-0012</t>
  </si>
  <si>
    <t>SOLICITUD COMPRA DE TONER</t>
  </si>
  <si>
    <t>NO</t>
  </si>
  <si>
    <t>SOLICITUD COMPRA DE TEXTILES</t>
  </si>
  <si>
    <t>CATHERINE CAROLINA RAMIREZ RODRIGUEZ</t>
  </si>
  <si>
    <t>SOLICITUD SERVICIO EMPAPELADO DE PARED Y BRILLADO DE PISO</t>
  </si>
  <si>
    <t>SOLICITUD LEVANTAMIENTO, MANTENIMIENTO Y REPROGRAMACION DE UPS</t>
  </si>
  <si>
    <t>SOLICITUD MANTENIMIENTO DE FOTOCOPIADORA</t>
  </si>
  <si>
    <t>SOLICITUD COMPRA DE CABLE Y SWICTH</t>
  </si>
  <si>
    <t>PERSONA FISICA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</si>
</sst>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43" fontId="1" fillId="0" borderId="2" xfId="1" applyFont="1" applyFill="1" applyBorder="1"/>
    <xf numFmtId="0" fontId="0" fillId="0" borderId="1" xfId="0" applyFill="1" applyBorder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6" xfId="0" applyFill="1" applyBorder="1" applyAlignment="1">
      <alignment horizontal="center"/>
    </xf>
    <xf numFmtId="43" fontId="1" fillId="0" borderId="6" xfId="1" applyFont="1" applyFill="1" applyBorder="1"/>
    <xf numFmtId="0" fontId="0" fillId="0" borderId="9" xfId="0" applyFill="1" applyBorder="1"/>
    <xf numFmtId="0" fontId="0" fillId="0" borderId="10" xfId="0" applyFill="1" applyBorder="1" applyAlignment="1">
      <alignment horizontal="center"/>
    </xf>
    <xf numFmtId="43" fontId="1" fillId="0" borderId="10" xfId="1" applyFont="1" applyFill="1" applyBorder="1"/>
    <xf numFmtId="0" fontId="0" fillId="0" borderId="12" xfId="0" applyFill="1" applyBorder="1" applyProtection="1">
      <protection locked="0"/>
    </xf>
    <xf numFmtId="0" fontId="0" fillId="0" borderId="13" xfId="0" applyFill="1" applyBorder="1" applyAlignment="1">
      <alignment horizontal="center"/>
    </xf>
    <xf numFmtId="43" fontId="1" fillId="0" borderId="13" xfId="1" applyFont="1" applyFill="1" applyBorder="1"/>
    <xf numFmtId="0" fontId="0" fillId="0" borderId="14" xfId="0" applyFill="1" applyBorder="1" applyAlignment="1">
      <alignment horizontal="right"/>
    </xf>
    <xf numFmtId="43" fontId="1" fillId="0" borderId="15" xfId="1" applyFont="1" applyFill="1" applyBorder="1"/>
    <xf numFmtId="0" fontId="0" fillId="0" borderId="0" xfId="0" applyFill="1" applyBorder="1" applyAlignment="1">
      <alignment horizontal="center"/>
    </xf>
    <xf numFmtId="43" fontId="1" fillId="0" borderId="0" xfId="1" applyFont="1" applyFill="1" applyBorder="1"/>
    <xf numFmtId="43" fontId="0" fillId="0" borderId="0" xfId="0" applyNumberFormat="1" applyFill="1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12" xfId="0" applyFill="1" applyBorder="1"/>
    <xf numFmtId="0" fontId="0" fillId="0" borderId="5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Protection="1">
      <protection locked="0"/>
    </xf>
    <xf numFmtId="43" fontId="1" fillId="0" borderId="14" xfId="1" applyFont="1" applyFill="1" applyBorder="1"/>
    <xf numFmtId="43" fontId="1" fillId="0" borderId="7" xfId="1" applyFont="1" applyFill="1" applyBorder="1"/>
    <xf numFmtId="0" fontId="0" fillId="0" borderId="2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43" fontId="1" fillId="0" borderId="3" xfId="1" applyFont="1" applyFill="1" applyBorder="1"/>
    <xf numFmtId="43" fontId="1" fillId="0" borderId="11" xfId="1" applyFont="1" applyFill="1" applyBorder="1"/>
    <xf numFmtId="43" fontId="3" fillId="0" borderId="0" xfId="0" applyNumberFormat="1" applyFont="1" applyFill="1" applyBorder="1"/>
    <xf numFmtId="43" fontId="0" fillId="0" borderId="0" xfId="1" applyFont="1" applyFill="1" applyBorder="1"/>
    <xf numFmtId="43" fontId="3" fillId="0" borderId="0" xfId="0" applyNumberFormat="1" applyFont="1"/>
    <xf numFmtId="43" fontId="3" fillId="0" borderId="0" xfId="0" applyNumberFormat="1" applyFont="1" applyBorder="1"/>
    <xf numFmtId="0" fontId="0" fillId="0" borderId="13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2" xfId="0" applyFill="1" applyBorder="1" applyAlignment="1" applyProtection="1">
      <alignment wrapText="1"/>
      <protection locked="0"/>
    </xf>
    <xf numFmtId="43" fontId="3" fillId="0" borderId="0" xfId="1" applyFont="1" applyFill="1" applyBorder="1"/>
    <xf numFmtId="0" fontId="3" fillId="0" borderId="0" xfId="0" applyFont="1" applyFill="1" applyBorder="1"/>
    <xf numFmtId="43" fontId="0" fillId="0" borderId="8" xfId="0" applyNumberFormat="1" applyBorder="1"/>
    <xf numFmtId="43" fontId="0" fillId="0" borderId="4" xfId="0" applyNumberFormat="1" applyBorder="1"/>
    <xf numFmtId="43" fontId="0" fillId="0" borderId="18" xfId="0" applyNumberFormat="1" applyBorder="1"/>
    <xf numFmtId="43" fontId="0" fillId="0" borderId="20" xfId="0" applyNumberFormat="1" applyBorder="1"/>
    <xf numFmtId="43" fontId="0" fillId="0" borderId="19" xfId="0" applyNumberFormat="1" applyBorder="1"/>
    <xf numFmtId="43" fontId="3" fillId="0" borderId="17" xfId="0" applyNumberFormat="1" applyFont="1" applyBorder="1"/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3" fontId="0" fillId="0" borderId="5" xfId="1" applyFont="1" applyFill="1" applyBorder="1"/>
    <xf numFmtId="43" fontId="0" fillId="0" borderId="12" xfId="1" applyFont="1" applyFill="1" applyBorder="1"/>
    <xf numFmtId="43" fontId="0" fillId="0" borderId="9" xfId="1" applyFont="1" applyFill="1" applyBorder="1"/>
    <xf numFmtId="43" fontId="0" fillId="0" borderId="16" xfId="1" applyFont="1" applyFill="1" applyBorder="1"/>
    <xf numFmtId="0" fontId="3" fillId="0" borderId="0" xfId="0" applyFont="1"/>
    <xf numFmtId="43" fontId="0" fillId="0" borderId="14" xfId="0" applyNumberFormat="1" applyFill="1" applyBorder="1"/>
    <xf numFmtId="43" fontId="0" fillId="0" borderId="1" xfId="1" applyFont="1" applyFill="1" applyBorder="1"/>
    <xf numFmtId="43" fontId="0" fillId="0" borderId="17" xfId="0" applyNumberFormat="1" applyFont="1" applyBorder="1"/>
    <xf numFmtId="43" fontId="3" fillId="0" borderId="13" xfId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Border="1"/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0" xfId="0" applyFont="1"/>
    <xf numFmtId="0" fontId="0" fillId="0" borderId="9" xfId="0" applyFill="1" applyBorder="1" applyAlignment="1" applyProtection="1">
      <alignment wrapText="1"/>
      <protection locked="0"/>
    </xf>
    <xf numFmtId="43" fontId="4" fillId="0" borderId="0" xfId="0" applyNumberFormat="1" applyFont="1"/>
    <xf numFmtId="43" fontId="4" fillId="0" borderId="0" xfId="1" applyFont="1" applyFill="1" applyBorder="1"/>
    <xf numFmtId="43" fontId="4" fillId="0" borderId="0" xfId="0" applyNumberFormat="1" applyFont="1" applyFill="1" applyBorder="1"/>
    <xf numFmtId="43" fontId="3" fillId="0" borderId="14" xfId="0" applyNumberFormat="1" applyFont="1" applyFill="1" applyBorder="1"/>
    <xf numFmtId="43" fontId="0" fillId="0" borderId="2" xfId="0" applyNumberFormat="1" applyBorder="1"/>
    <xf numFmtId="43" fontId="0" fillId="0" borderId="6" xfId="0" applyNumberFormat="1" applyBorder="1"/>
    <xf numFmtId="43" fontId="3" fillId="0" borderId="7" xfId="0" applyNumberFormat="1" applyFont="1" applyFill="1" applyBorder="1"/>
    <xf numFmtId="43" fontId="3" fillId="0" borderId="3" xfId="0" applyNumberFormat="1" applyFont="1" applyFill="1" applyBorder="1"/>
    <xf numFmtId="43" fontId="0" fillId="0" borderId="10" xfId="0" applyNumberFormat="1" applyBorder="1"/>
    <xf numFmtId="43" fontId="3" fillId="0" borderId="11" xfId="0" applyNumberFormat="1" applyFont="1" applyFill="1" applyBorder="1"/>
    <xf numFmtId="43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Protection="1">
      <protection locked="0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4" xfId="1" applyFont="1" applyFill="1" applyBorder="1" applyAlignment="1">
      <alignment horizontal="center"/>
    </xf>
    <xf numFmtId="43" fontId="1" fillId="0" borderId="4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4" fontId="9" fillId="0" borderId="0" xfId="0" applyNumberFormat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0</xdr:row>
      <xdr:rowOff>104775</xdr:rowOff>
    </xdr:from>
    <xdr:to>
      <xdr:col>3</xdr:col>
      <xdr:colOff>657225</xdr:colOff>
      <xdr:row>4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0880DB-07DD-4F58-AD9E-F9F29BB40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49" y="104775"/>
          <a:ext cx="809626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K72"/>
  <sheetViews>
    <sheetView workbookViewId="0">
      <selection activeCell="G71" sqref="G71"/>
    </sheetView>
  </sheetViews>
  <sheetFormatPr baseColWidth="10" defaultRowHeight="15" x14ac:dyDescent="0.25"/>
  <cols>
    <col min="1" max="1" width="43.85546875" customWidth="1"/>
    <col min="2" max="2" width="7.85546875" style="71" customWidth="1"/>
    <col min="3" max="3" width="5.140625" customWidth="1"/>
    <col min="4" max="4" width="13.140625" bestFit="1" customWidth="1"/>
    <col min="5" max="5" width="9.42578125" customWidth="1"/>
    <col min="6" max="6" width="14.42578125" bestFit="1" customWidth="1"/>
    <col min="7" max="7" width="14.28515625" style="33" bestFit="1" customWidth="1"/>
    <col min="8" max="8" width="14.42578125" style="20" customWidth="1"/>
    <col min="9" max="9" width="18.140625" style="20" bestFit="1" customWidth="1"/>
    <col min="10" max="11" width="11.42578125" style="20"/>
  </cols>
  <sheetData>
    <row r="4" spans="1:11" ht="21" customHeight="1" x14ac:dyDescent="0.25"/>
    <row r="5" spans="1:11" x14ac:dyDescent="0.25">
      <c r="A5" s="86" t="s">
        <v>56</v>
      </c>
      <c r="B5" s="86"/>
      <c r="C5" s="86"/>
      <c r="D5" s="86"/>
      <c r="E5" s="86"/>
      <c r="F5" s="86"/>
      <c r="G5" s="86"/>
      <c r="H5" s="86"/>
    </row>
    <row r="6" spans="1:11" x14ac:dyDescent="0.25">
      <c r="A6" s="86" t="s">
        <v>57</v>
      </c>
      <c r="B6" s="86"/>
      <c r="C6" s="86"/>
      <c r="D6" s="86"/>
      <c r="E6" s="86"/>
      <c r="F6" s="86"/>
      <c r="G6" s="86"/>
      <c r="H6" s="86"/>
    </row>
    <row r="7" spans="1:11" x14ac:dyDescent="0.25">
      <c r="A7" s="86" t="s">
        <v>58</v>
      </c>
      <c r="B7" s="86"/>
      <c r="C7" s="86"/>
      <c r="D7" s="86"/>
      <c r="E7" s="86"/>
      <c r="F7" s="86"/>
      <c r="G7" s="86"/>
      <c r="H7" s="86"/>
    </row>
    <row r="9" spans="1:11" ht="18.75" x14ac:dyDescent="0.3">
      <c r="A9" s="87" t="s">
        <v>54</v>
      </c>
      <c r="B9" s="87"/>
      <c r="C9" s="87"/>
      <c r="D9" s="87"/>
      <c r="E9" s="87"/>
      <c r="F9" s="87"/>
      <c r="G9" s="87"/>
      <c r="H9" s="87"/>
    </row>
    <row r="10" spans="1:11" ht="19.5" thickBot="1" x14ac:dyDescent="0.35">
      <c r="A10" s="92"/>
      <c r="B10" s="92"/>
      <c r="C10" s="92"/>
      <c r="D10" s="92"/>
      <c r="E10" s="92"/>
      <c r="F10" s="92"/>
      <c r="G10" s="90" t="s">
        <v>55</v>
      </c>
      <c r="H10" s="91"/>
    </row>
    <row r="11" spans="1:11" ht="19.5" thickBot="1" x14ac:dyDescent="0.35">
      <c r="A11" s="49" t="s">
        <v>43</v>
      </c>
      <c r="B11" s="61" t="s">
        <v>44</v>
      </c>
      <c r="C11" s="61" t="s">
        <v>48</v>
      </c>
      <c r="D11" s="50" t="s">
        <v>45</v>
      </c>
      <c r="E11" s="50" t="s">
        <v>46</v>
      </c>
      <c r="F11" s="50" t="s">
        <v>47</v>
      </c>
      <c r="G11" s="60" t="s">
        <v>49</v>
      </c>
      <c r="H11" s="51" t="s">
        <v>47</v>
      </c>
    </row>
    <row r="12" spans="1:11" s="20" customFormat="1" ht="19.5" thickBot="1" x14ac:dyDescent="0.35">
      <c r="A12" s="88" t="s">
        <v>39</v>
      </c>
      <c r="B12" s="88"/>
      <c r="C12" s="88"/>
      <c r="D12" s="88"/>
      <c r="E12" s="88"/>
      <c r="F12" s="88"/>
      <c r="G12" s="18"/>
      <c r="H12" s="18"/>
      <c r="I12" s="18"/>
      <c r="J12" s="18"/>
      <c r="K12" s="18"/>
    </row>
    <row r="13" spans="1:11" x14ac:dyDescent="0.25">
      <c r="A13" s="23" t="s">
        <v>6</v>
      </c>
      <c r="B13" s="62" t="s">
        <v>7</v>
      </c>
      <c r="C13" s="7">
        <v>250</v>
      </c>
      <c r="D13" s="8">
        <v>375</v>
      </c>
      <c r="E13" s="37" t="s">
        <v>9</v>
      </c>
      <c r="F13" s="43">
        <f>+C13*D13</f>
        <v>93750</v>
      </c>
      <c r="G13" s="52">
        <v>-18750</v>
      </c>
      <c r="H13" s="27">
        <f>+F13+G13</f>
        <v>75000</v>
      </c>
      <c r="I13" s="18"/>
      <c r="J13" s="18"/>
      <c r="K13" s="18"/>
    </row>
    <row r="14" spans="1:11" ht="15.75" thickBot="1" x14ac:dyDescent="0.3">
      <c r="A14" s="25" t="s">
        <v>8</v>
      </c>
      <c r="B14" s="63" t="s">
        <v>7</v>
      </c>
      <c r="C14" s="10">
        <v>25</v>
      </c>
      <c r="D14" s="11">
        <v>624</v>
      </c>
      <c r="E14" s="38" t="s">
        <v>9</v>
      </c>
      <c r="F14" s="44">
        <f>+C14*D14</f>
        <v>15600</v>
      </c>
      <c r="G14" s="54">
        <v>0</v>
      </c>
      <c r="H14" s="31">
        <f>+F14-G14</f>
        <v>15600</v>
      </c>
      <c r="I14" s="18"/>
      <c r="J14" s="18"/>
      <c r="K14" s="18"/>
    </row>
    <row r="15" spans="1:11" s="20" customFormat="1" x14ac:dyDescent="0.25">
      <c r="A15" s="21"/>
      <c r="B15" s="64"/>
      <c r="C15" s="17"/>
      <c r="D15" s="18"/>
      <c r="E15" s="18"/>
      <c r="F15" s="32">
        <f>SUM(F13:F14)</f>
        <v>109350</v>
      </c>
      <c r="G15" s="41">
        <f>SUM(G13:G14)</f>
        <v>-18750</v>
      </c>
      <c r="H15" s="41">
        <f>SUM(H13:H14)</f>
        <v>90600</v>
      </c>
      <c r="I15" s="18"/>
      <c r="J15" s="18"/>
      <c r="K15" s="18"/>
    </row>
    <row r="16" spans="1:11" s="20" customFormat="1" x14ac:dyDescent="0.25">
      <c r="A16" s="21"/>
      <c r="B16" s="64"/>
      <c r="C16" s="17"/>
      <c r="D16" s="18"/>
      <c r="E16" s="18"/>
      <c r="F16" s="32"/>
      <c r="G16" s="41"/>
      <c r="H16" s="41"/>
      <c r="I16" s="18"/>
      <c r="J16" s="18"/>
      <c r="K16" s="18"/>
    </row>
    <row r="17" spans="1:11" s="20" customFormat="1" ht="19.5" thickBot="1" x14ac:dyDescent="0.35">
      <c r="A17" s="88" t="s">
        <v>38</v>
      </c>
      <c r="B17" s="88"/>
      <c r="C17" s="88"/>
      <c r="D17" s="88"/>
      <c r="E17" s="88"/>
      <c r="F17" s="88"/>
      <c r="J17" s="18"/>
      <c r="K17" s="18"/>
    </row>
    <row r="18" spans="1:11" ht="15.75" thickBot="1" x14ac:dyDescent="0.3">
      <c r="A18" s="22" t="s">
        <v>5</v>
      </c>
      <c r="B18" s="65" t="s">
        <v>0</v>
      </c>
      <c r="C18" s="13">
        <v>1</v>
      </c>
      <c r="D18" s="14">
        <v>30000</v>
      </c>
      <c r="E18" s="15" t="s">
        <v>1</v>
      </c>
      <c r="F18" s="48">
        <f>+C18*D18</f>
        <v>30000</v>
      </c>
      <c r="G18" s="53">
        <v>-30000</v>
      </c>
      <c r="H18" s="26">
        <f>+F18+G18</f>
        <v>0</v>
      </c>
      <c r="I18" s="18"/>
      <c r="J18" s="18"/>
      <c r="K18" s="18"/>
    </row>
    <row r="19" spans="1:11" s="20" customFormat="1" x14ac:dyDescent="0.25">
      <c r="B19" s="66"/>
      <c r="C19" s="17"/>
      <c r="D19" s="18"/>
      <c r="E19" s="19"/>
      <c r="F19" s="32">
        <f>SUM(F18)</f>
        <v>30000</v>
      </c>
      <c r="G19" s="41">
        <f>SUM(G18)</f>
        <v>-30000</v>
      </c>
      <c r="H19" s="41"/>
      <c r="I19" s="18"/>
      <c r="J19" s="18"/>
      <c r="K19" s="18"/>
    </row>
    <row r="20" spans="1:11" s="20" customFormat="1" x14ac:dyDescent="0.25">
      <c r="B20" s="66"/>
      <c r="C20" s="17"/>
      <c r="D20" s="18"/>
      <c r="E20" s="19"/>
      <c r="F20" s="32"/>
      <c r="G20" s="41"/>
      <c r="H20" s="41"/>
      <c r="I20" s="18"/>
      <c r="J20" s="18"/>
      <c r="K20" s="18"/>
    </row>
    <row r="21" spans="1:11" s="20" customFormat="1" ht="19.5" thickBot="1" x14ac:dyDescent="0.35">
      <c r="A21" s="88" t="s">
        <v>40</v>
      </c>
      <c r="B21" s="88"/>
      <c r="C21" s="88"/>
      <c r="D21" s="88"/>
      <c r="E21" s="88"/>
      <c r="F21" s="88"/>
      <c r="J21" s="18"/>
      <c r="K21" s="18"/>
    </row>
    <row r="22" spans="1:11" ht="15.75" thickBot="1" x14ac:dyDescent="0.3">
      <c r="A22" s="9" t="s">
        <v>14</v>
      </c>
      <c r="B22" s="67" t="s">
        <v>0</v>
      </c>
      <c r="C22" s="10">
        <v>4</v>
      </c>
      <c r="D22" s="11">
        <v>8120</v>
      </c>
      <c r="E22" s="39" t="s">
        <v>13</v>
      </c>
      <c r="F22" s="47">
        <f>+C22*D22</f>
        <v>32480</v>
      </c>
      <c r="G22" s="53">
        <v>-16240</v>
      </c>
      <c r="H22" s="26">
        <f>+F22+G22</f>
        <v>16240</v>
      </c>
      <c r="I22" s="18"/>
      <c r="J22" s="18"/>
      <c r="K22" s="18"/>
    </row>
    <row r="23" spans="1:11" s="20" customFormat="1" x14ac:dyDescent="0.25">
      <c r="B23" s="66"/>
      <c r="C23" s="17"/>
      <c r="D23" s="18"/>
      <c r="E23" s="19"/>
      <c r="F23" s="32">
        <f>SUM(F22:F22)</f>
        <v>32480</v>
      </c>
      <c r="G23" s="41">
        <f>SUM(G22)</f>
        <v>-16240</v>
      </c>
      <c r="H23" s="41">
        <f>SUM(H22)</f>
        <v>16240</v>
      </c>
      <c r="I23" s="18"/>
      <c r="J23" s="18"/>
      <c r="K23" s="18"/>
    </row>
    <row r="24" spans="1:11" s="20" customFormat="1" x14ac:dyDescent="0.25">
      <c r="B24" s="66"/>
      <c r="C24" s="17"/>
      <c r="D24" s="18"/>
      <c r="E24" s="19"/>
      <c r="F24" s="32"/>
      <c r="G24" s="41"/>
      <c r="H24" s="41"/>
      <c r="I24" s="18"/>
      <c r="J24" s="18"/>
      <c r="K24" s="18"/>
    </row>
    <row r="25" spans="1:11" s="20" customFormat="1" ht="19.5" thickBot="1" x14ac:dyDescent="0.35">
      <c r="A25" s="88" t="s">
        <v>51</v>
      </c>
      <c r="B25" s="88"/>
      <c r="C25" s="88"/>
      <c r="D25" s="88"/>
      <c r="E25" s="88"/>
      <c r="F25" s="88"/>
      <c r="H25"/>
      <c r="I25"/>
      <c r="J25" s="18"/>
      <c r="K25" s="18"/>
    </row>
    <row r="26" spans="1:11" ht="50.25" customHeight="1" thickBot="1" x14ac:dyDescent="0.3">
      <c r="A26" s="40" t="s">
        <v>15</v>
      </c>
      <c r="B26" s="65" t="s">
        <v>0</v>
      </c>
      <c r="C26" s="13">
        <v>1</v>
      </c>
      <c r="D26" s="14">
        <v>141000</v>
      </c>
      <c r="E26" s="36" t="s">
        <v>18</v>
      </c>
      <c r="F26" s="48">
        <f>+C26*D26</f>
        <v>141000</v>
      </c>
      <c r="G26" s="53">
        <v>-11000</v>
      </c>
      <c r="H26" s="26">
        <f>+F26+G26</f>
        <v>130000</v>
      </c>
      <c r="I26" s="18"/>
      <c r="J26" s="18"/>
      <c r="K26" s="18"/>
    </row>
    <row r="27" spans="1:11" s="20" customFormat="1" x14ac:dyDescent="0.25">
      <c r="A27" s="21"/>
      <c r="B27" s="66"/>
      <c r="C27" s="17"/>
      <c r="D27" s="18"/>
      <c r="E27" s="18"/>
      <c r="F27" s="32">
        <f>SUM(F26)</f>
        <v>141000</v>
      </c>
      <c r="G27" s="41">
        <f>SUM(G26)</f>
        <v>-11000</v>
      </c>
      <c r="H27" s="41">
        <f>SUM(H26)</f>
        <v>130000</v>
      </c>
      <c r="I27" s="18"/>
      <c r="J27" s="18"/>
      <c r="K27" s="18"/>
    </row>
    <row r="28" spans="1:11" s="20" customFormat="1" x14ac:dyDescent="0.25">
      <c r="A28" s="21"/>
      <c r="B28" s="66"/>
      <c r="C28" s="17"/>
      <c r="D28" s="18"/>
      <c r="E28" s="18"/>
      <c r="F28" s="32"/>
      <c r="G28" s="41"/>
      <c r="H28" s="41"/>
      <c r="I28" s="18"/>
      <c r="J28" s="18"/>
      <c r="K28" s="18"/>
    </row>
    <row r="29" spans="1:11" x14ac:dyDescent="0.25">
      <c r="A29" s="6"/>
      <c r="B29" s="68"/>
      <c r="C29" s="6"/>
      <c r="D29" s="6"/>
      <c r="E29" s="6"/>
      <c r="F29" s="6"/>
    </row>
    <row r="30" spans="1:11" s="20" customFormat="1" ht="19.5" thickBot="1" x14ac:dyDescent="0.35">
      <c r="A30" s="88" t="s">
        <v>42</v>
      </c>
      <c r="B30" s="88"/>
      <c r="C30" s="88"/>
      <c r="D30" s="88"/>
      <c r="E30" s="88"/>
      <c r="F30" s="88"/>
      <c r="H30"/>
      <c r="I30"/>
      <c r="J30" s="18"/>
      <c r="K30" s="18"/>
    </row>
    <row r="31" spans="1:11" x14ac:dyDescent="0.25">
      <c r="A31" s="23" t="s">
        <v>2</v>
      </c>
      <c r="B31" s="62" t="s">
        <v>3</v>
      </c>
      <c r="C31" s="7">
        <v>3</v>
      </c>
      <c r="D31" s="8">
        <v>88419.63</v>
      </c>
      <c r="E31" s="29" t="s">
        <v>4</v>
      </c>
      <c r="F31" s="45">
        <f t="shared" ref="F31:F41" si="0">+C31*D31</f>
        <v>265258.89</v>
      </c>
      <c r="G31" s="52">
        <v>-88419.63</v>
      </c>
      <c r="H31" s="27">
        <f>+F31+G31</f>
        <v>176839.26</v>
      </c>
      <c r="I31" s="18"/>
      <c r="J31" s="18"/>
      <c r="K31" s="18"/>
    </row>
    <row r="32" spans="1:11" x14ac:dyDescent="0.25">
      <c r="A32" s="1" t="s">
        <v>27</v>
      </c>
      <c r="B32" s="69" t="s">
        <v>0</v>
      </c>
      <c r="C32" s="2">
        <v>2</v>
      </c>
      <c r="D32" s="3">
        <v>38926.78</v>
      </c>
      <c r="E32" s="28" t="s">
        <v>4</v>
      </c>
      <c r="F32" s="46">
        <f t="shared" si="0"/>
        <v>77853.56</v>
      </c>
      <c r="G32" s="58">
        <v>-77853.56</v>
      </c>
      <c r="H32" s="30">
        <f>+F32+G32</f>
        <v>0</v>
      </c>
      <c r="I32" s="18"/>
      <c r="J32" s="18"/>
      <c r="K32" s="18"/>
    </row>
    <row r="33" spans="1:11" x14ac:dyDescent="0.25">
      <c r="A33" s="4" t="s">
        <v>28</v>
      </c>
      <c r="B33" s="70" t="s">
        <v>0</v>
      </c>
      <c r="C33" s="2">
        <v>3</v>
      </c>
      <c r="D33" s="3">
        <v>13006.96</v>
      </c>
      <c r="E33" s="28" t="s">
        <v>4</v>
      </c>
      <c r="F33" s="46">
        <f t="shared" si="0"/>
        <v>39020.879999999997</v>
      </c>
      <c r="G33" s="58">
        <v>0</v>
      </c>
      <c r="H33" s="30">
        <f t="shared" ref="H33:H40" si="1">+F33-G33</f>
        <v>39020.879999999997</v>
      </c>
      <c r="I33" s="18"/>
      <c r="J33" s="18"/>
      <c r="K33" s="18"/>
    </row>
    <row r="34" spans="1:11" x14ac:dyDescent="0.25">
      <c r="A34" s="4" t="s">
        <v>29</v>
      </c>
      <c r="B34" s="70" t="s">
        <v>0</v>
      </c>
      <c r="C34" s="2">
        <v>5</v>
      </c>
      <c r="D34" s="3">
        <v>5684.77</v>
      </c>
      <c r="E34" s="28" t="s">
        <v>4</v>
      </c>
      <c r="F34" s="46">
        <f t="shared" si="0"/>
        <v>28423.850000000002</v>
      </c>
      <c r="G34" s="58">
        <v>0</v>
      </c>
      <c r="H34" s="30">
        <f t="shared" si="1"/>
        <v>28423.850000000002</v>
      </c>
      <c r="I34" s="18"/>
      <c r="J34" s="18"/>
      <c r="K34" s="18"/>
    </row>
    <row r="35" spans="1:11" x14ac:dyDescent="0.25">
      <c r="A35" s="4" t="s">
        <v>30</v>
      </c>
      <c r="B35" s="70" t="s">
        <v>0</v>
      </c>
      <c r="C35" s="2">
        <v>6</v>
      </c>
      <c r="D35" s="3">
        <v>715.59</v>
      </c>
      <c r="E35" s="28" t="s">
        <v>4</v>
      </c>
      <c r="F35" s="46">
        <f t="shared" si="0"/>
        <v>4293.54</v>
      </c>
      <c r="G35" s="58">
        <v>0</v>
      </c>
      <c r="H35" s="30">
        <f t="shared" si="1"/>
        <v>4293.54</v>
      </c>
      <c r="I35" s="18"/>
      <c r="J35" s="18"/>
      <c r="K35" s="18"/>
    </row>
    <row r="36" spans="1:11" x14ac:dyDescent="0.25">
      <c r="A36" s="4" t="s">
        <v>31</v>
      </c>
      <c r="B36" s="70" t="s">
        <v>0</v>
      </c>
      <c r="C36" s="2">
        <v>10</v>
      </c>
      <c r="D36" s="3">
        <v>11528.02</v>
      </c>
      <c r="E36" s="28" t="s">
        <v>4</v>
      </c>
      <c r="F36" s="46">
        <f t="shared" si="0"/>
        <v>115280.20000000001</v>
      </c>
      <c r="G36" s="58">
        <v>-41086.81</v>
      </c>
      <c r="H36" s="30">
        <f>+F36+G36</f>
        <v>74193.390000000014</v>
      </c>
      <c r="I36" s="18"/>
      <c r="J36" s="18"/>
      <c r="K36" s="18"/>
    </row>
    <row r="37" spans="1:11" x14ac:dyDescent="0.25">
      <c r="A37" s="4" t="s">
        <v>32</v>
      </c>
      <c r="B37" s="70" t="s">
        <v>0</v>
      </c>
      <c r="C37" s="2">
        <v>12</v>
      </c>
      <c r="D37" s="3">
        <v>390.32</v>
      </c>
      <c r="E37" s="28" t="s">
        <v>4</v>
      </c>
      <c r="F37" s="46">
        <f t="shared" si="0"/>
        <v>4683.84</v>
      </c>
      <c r="G37" s="58">
        <v>0</v>
      </c>
      <c r="H37" s="30">
        <f t="shared" si="1"/>
        <v>4683.84</v>
      </c>
      <c r="I37" s="18"/>
      <c r="J37" s="18"/>
      <c r="K37" s="18"/>
    </row>
    <row r="38" spans="1:11" x14ac:dyDescent="0.25">
      <c r="A38" s="4" t="s">
        <v>33</v>
      </c>
      <c r="B38" s="70" t="s">
        <v>0</v>
      </c>
      <c r="C38" s="2">
        <v>2</v>
      </c>
      <c r="D38" s="3">
        <v>10813.42</v>
      </c>
      <c r="E38" s="28" t="s">
        <v>4</v>
      </c>
      <c r="F38" s="46">
        <f t="shared" si="0"/>
        <v>21626.84</v>
      </c>
      <c r="G38" s="58">
        <v>0</v>
      </c>
      <c r="H38" s="30">
        <f t="shared" si="1"/>
        <v>21626.84</v>
      </c>
      <c r="I38" s="18"/>
      <c r="J38" s="18"/>
      <c r="K38" s="18"/>
    </row>
    <row r="39" spans="1:11" x14ac:dyDescent="0.25">
      <c r="A39" s="4" t="s">
        <v>34</v>
      </c>
      <c r="B39" s="70" t="s">
        <v>0</v>
      </c>
      <c r="C39" s="2">
        <v>2</v>
      </c>
      <c r="D39" s="3">
        <v>14749.2</v>
      </c>
      <c r="E39" s="28" t="s">
        <v>4</v>
      </c>
      <c r="F39" s="46">
        <f t="shared" si="0"/>
        <v>29498.400000000001</v>
      </c>
      <c r="G39" s="58">
        <v>0</v>
      </c>
      <c r="H39" s="30">
        <f t="shared" si="1"/>
        <v>29498.400000000001</v>
      </c>
      <c r="I39" s="18"/>
      <c r="J39" s="18"/>
      <c r="K39" s="18"/>
    </row>
    <row r="40" spans="1:11" x14ac:dyDescent="0.25">
      <c r="A40" s="4" t="s">
        <v>35</v>
      </c>
      <c r="B40" s="70" t="s">
        <v>0</v>
      </c>
      <c r="C40" s="2">
        <v>1</v>
      </c>
      <c r="D40" s="3">
        <v>110000</v>
      </c>
      <c r="E40" s="28" t="s">
        <v>4</v>
      </c>
      <c r="F40" s="46">
        <f t="shared" si="0"/>
        <v>110000</v>
      </c>
      <c r="G40" s="58">
        <v>0</v>
      </c>
      <c r="H40" s="30">
        <f t="shared" si="1"/>
        <v>110000</v>
      </c>
      <c r="I40" s="18"/>
      <c r="J40" s="18"/>
      <c r="K40" s="18"/>
    </row>
    <row r="41" spans="1:11" ht="30.75" thickBot="1" x14ac:dyDescent="0.3">
      <c r="A41" s="72" t="s">
        <v>36</v>
      </c>
      <c r="B41" s="63" t="s">
        <v>0</v>
      </c>
      <c r="C41" s="10">
        <v>2</v>
      </c>
      <c r="D41" s="11">
        <v>125000</v>
      </c>
      <c r="E41" s="39" t="s">
        <v>4</v>
      </c>
      <c r="F41" s="47">
        <f t="shared" si="0"/>
        <v>250000</v>
      </c>
      <c r="G41" s="54">
        <v>-125000</v>
      </c>
      <c r="H41" s="31">
        <f>+F41+G41</f>
        <v>125000</v>
      </c>
      <c r="I41" s="18"/>
      <c r="J41" s="18"/>
      <c r="K41" s="18"/>
    </row>
    <row r="42" spans="1:11" s="20" customFormat="1" x14ac:dyDescent="0.25">
      <c r="A42" s="21"/>
      <c r="B42" s="64"/>
      <c r="C42" s="17"/>
      <c r="D42" s="18"/>
      <c r="E42" s="19"/>
      <c r="F42" s="32">
        <f>SUM(F31:F41)</f>
        <v>945939.99999999988</v>
      </c>
      <c r="G42" s="41">
        <f>SUM(G31:G41)</f>
        <v>-332360</v>
      </c>
      <c r="H42" s="41">
        <f>SUM(H31:H41)</f>
        <v>613580.00000000012</v>
      </c>
      <c r="I42" s="18"/>
      <c r="J42" s="18"/>
      <c r="K42" s="18"/>
    </row>
    <row r="43" spans="1:11" s="20" customFormat="1" x14ac:dyDescent="0.25">
      <c r="B43" s="64"/>
      <c r="C43" s="17"/>
      <c r="D43" s="18"/>
      <c r="E43" s="19"/>
      <c r="G43" s="33"/>
      <c r="H43" s="18"/>
      <c r="I43" s="18"/>
      <c r="J43" s="18"/>
      <c r="K43" s="18"/>
    </row>
    <row r="44" spans="1:11" s="20" customFormat="1" ht="19.5" thickBot="1" x14ac:dyDescent="0.35">
      <c r="A44" s="88" t="s">
        <v>16</v>
      </c>
      <c r="B44" s="88"/>
      <c r="C44" s="88"/>
      <c r="D44" s="88"/>
      <c r="E44" s="88"/>
      <c r="F44" s="88"/>
      <c r="G44" s="18"/>
      <c r="J44" s="18"/>
      <c r="K44" s="18"/>
    </row>
    <row r="45" spans="1:11" ht="15.75" thickBot="1" x14ac:dyDescent="0.3">
      <c r="A45" s="12" t="s">
        <v>16</v>
      </c>
      <c r="B45" s="65" t="s">
        <v>0</v>
      </c>
      <c r="C45" s="13">
        <v>2</v>
      </c>
      <c r="D45" s="14">
        <v>90000</v>
      </c>
      <c r="E45" s="36" t="s">
        <v>19</v>
      </c>
      <c r="F45" s="59">
        <f>+C45*D45</f>
        <v>180000</v>
      </c>
      <c r="G45" s="55">
        <v>-180000</v>
      </c>
      <c r="H45" s="16">
        <f>+F45+G45</f>
        <v>0</v>
      </c>
      <c r="I45" s="18"/>
      <c r="J45" s="18"/>
      <c r="K45" s="18"/>
    </row>
    <row r="46" spans="1:11" x14ac:dyDescent="0.25">
      <c r="F46" s="34">
        <f>SUM(F45)</f>
        <v>180000</v>
      </c>
      <c r="G46" s="41">
        <f>SUM(G45)</f>
        <v>-180000</v>
      </c>
      <c r="H46" s="42"/>
    </row>
    <row r="47" spans="1:11" x14ac:dyDescent="0.25">
      <c r="F47" s="34"/>
      <c r="G47" s="41"/>
      <c r="H47" s="42"/>
    </row>
    <row r="48" spans="1:11" ht="19.5" thickBot="1" x14ac:dyDescent="0.35">
      <c r="A48" s="88" t="s">
        <v>52</v>
      </c>
      <c r="B48" s="88"/>
      <c r="C48" s="88"/>
      <c r="D48" s="88"/>
      <c r="E48" s="88"/>
      <c r="F48" s="88"/>
      <c r="G48" s="88"/>
      <c r="H48" s="88"/>
    </row>
    <row r="49" spans="1:8" ht="15.75" thickBot="1" x14ac:dyDescent="0.3">
      <c r="A49" s="22" t="s">
        <v>11</v>
      </c>
      <c r="B49" s="65" t="s">
        <v>12</v>
      </c>
      <c r="C49" s="13">
        <v>10</v>
      </c>
      <c r="D49" s="14">
        <v>7000</v>
      </c>
      <c r="E49" s="15" t="s">
        <v>10</v>
      </c>
      <c r="F49" s="59">
        <f>+C49*D49</f>
        <v>70000</v>
      </c>
      <c r="G49" s="53">
        <v>-21000</v>
      </c>
      <c r="H49" s="57">
        <f>+F49+G49</f>
        <v>49000</v>
      </c>
    </row>
    <row r="50" spans="1:8" x14ac:dyDescent="0.25">
      <c r="A50" s="6"/>
      <c r="B50" s="68"/>
      <c r="C50" s="6"/>
      <c r="D50" s="6"/>
      <c r="E50" s="6"/>
      <c r="F50" s="35">
        <f>SUM(F49)</f>
        <v>70000</v>
      </c>
      <c r="G50" s="41">
        <f>+G49</f>
        <v>-21000</v>
      </c>
      <c r="H50" s="32">
        <f>SUM(H49)</f>
        <v>49000</v>
      </c>
    </row>
    <row r="51" spans="1:8" x14ac:dyDescent="0.25">
      <c r="A51" s="6"/>
      <c r="B51" s="68"/>
      <c r="C51" s="6"/>
      <c r="D51" s="6"/>
      <c r="E51" s="6"/>
      <c r="F51" s="35"/>
      <c r="G51" s="41"/>
      <c r="H51" s="32"/>
    </row>
    <row r="52" spans="1:8" ht="19.5" thickBot="1" x14ac:dyDescent="0.35">
      <c r="A52" s="92" t="s">
        <v>41</v>
      </c>
      <c r="B52" s="92"/>
      <c r="C52" s="92"/>
      <c r="D52" s="92"/>
      <c r="E52" s="92"/>
      <c r="F52" s="92"/>
      <c r="G52" s="92"/>
      <c r="H52" s="32"/>
    </row>
    <row r="53" spans="1:8" x14ac:dyDescent="0.25">
      <c r="A53" s="23" t="s">
        <v>20</v>
      </c>
      <c r="B53" s="24" t="s">
        <v>0</v>
      </c>
      <c r="C53" s="7">
        <v>3</v>
      </c>
      <c r="D53" s="8">
        <v>22656</v>
      </c>
      <c r="E53" s="29" t="s">
        <v>17</v>
      </c>
      <c r="F53" s="78">
        <f>+C53*D53</f>
        <v>67968</v>
      </c>
      <c r="G53" s="78">
        <v>0</v>
      </c>
      <c r="H53" s="79">
        <f>+F53+G53</f>
        <v>67968</v>
      </c>
    </row>
    <row r="54" spans="1:8" x14ac:dyDescent="0.25">
      <c r="A54" s="4" t="s">
        <v>21</v>
      </c>
      <c r="B54" s="5" t="s">
        <v>0</v>
      </c>
      <c r="C54" s="2">
        <v>11</v>
      </c>
      <c r="D54" s="3">
        <v>18644</v>
      </c>
      <c r="E54" s="28" t="s">
        <v>17</v>
      </c>
      <c r="F54" s="77">
        <f t="shared" ref="F54:F59" si="2">+C54*D54</f>
        <v>205084</v>
      </c>
      <c r="G54" s="77">
        <v>0</v>
      </c>
      <c r="H54" s="80">
        <f t="shared" ref="H54:H59" si="3">+F54+G54</f>
        <v>205084</v>
      </c>
    </row>
    <row r="55" spans="1:8" x14ac:dyDescent="0.25">
      <c r="A55" s="4" t="s">
        <v>22</v>
      </c>
      <c r="B55" s="5" t="s">
        <v>0</v>
      </c>
      <c r="C55" s="2">
        <v>1</v>
      </c>
      <c r="D55" s="3">
        <v>9440</v>
      </c>
      <c r="E55" s="28" t="s">
        <v>17</v>
      </c>
      <c r="F55" s="77">
        <f t="shared" si="2"/>
        <v>9440</v>
      </c>
      <c r="G55" s="77">
        <v>-9440</v>
      </c>
      <c r="H55" s="80">
        <f t="shared" si="3"/>
        <v>0</v>
      </c>
    </row>
    <row r="56" spans="1:8" x14ac:dyDescent="0.25">
      <c r="A56" s="4" t="s">
        <v>23</v>
      </c>
      <c r="B56" s="5" t="s">
        <v>0</v>
      </c>
      <c r="C56" s="2">
        <v>2</v>
      </c>
      <c r="D56" s="3">
        <v>14042</v>
      </c>
      <c r="E56" s="28" t="s">
        <v>17</v>
      </c>
      <c r="F56" s="77">
        <f t="shared" si="2"/>
        <v>28084</v>
      </c>
      <c r="G56" s="77">
        <v>0</v>
      </c>
      <c r="H56" s="80">
        <f t="shared" si="3"/>
        <v>28084</v>
      </c>
    </row>
    <row r="57" spans="1:8" x14ac:dyDescent="0.25">
      <c r="A57" s="4" t="s">
        <v>24</v>
      </c>
      <c r="B57" s="5" t="s">
        <v>0</v>
      </c>
      <c r="C57" s="2">
        <v>1</v>
      </c>
      <c r="D57" s="3">
        <v>15104</v>
      </c>
      <c r="E57" s="28" t="s">
        <v>17</v>
      </c>
      <c r="F57" s="77">
        <f t="shared" si="2"/>
        <v>15104</v>
      </c>
      <c r="G57" s="77">
        <v>0</v>
      </c>
      <c r="H57" s="80">
        <f t="shared" si="3"/>
        <v>15104</v>
      </c>
    </row>
    <row r="58" spans="1:8" x14ac:dyDescent="0.25">
      <c r="A58" s="1" t="s">
        <v>25</v>
      </c>
      <c r="B58" s="2" t="s">
        <v>0</v>
      </c>
      <c r="C58" s="2">
        <v>1</v>
      </c>
      <c r="D58" s="3">
        <v>16366.6</v>
      </c>
      <c r="E58" s="28" t="s">
        <v>17</v>
      </c>
      <c r="F58" s="77">
        <f t="shared" si="2"/>
        <v>16366.6</v>
      </c>
      <c r="G58" s="77">
        <v>0</v>
      </c>
      <c r="H58" s="80">
        <f t="shared" si="3"/>
        <v>16366.6</v>
      </c>
    </row>
    <row r="59" spans="1:8" ht="15.75" thickBot="1" x14ac:dyDescent="0.3">
      <c r="A59" s="9" t="s">
        <v>26</v>
      </c>
      <c r="B59" s="10" t="s">
        <v>0</v>
      </c>
      <c r="C59" s="10">
        <v>3</v>
      </c>
      <c r="D59" s="11">
        <v>7028.92</v>
      </c>
      <c r="E59" s="39" t="s">
        <v>17</v>
      </c>
      <c r="F59" s="81">
        <f t="shared" si="2"/>
        <v>21086.760000000002</v>
      </c>
      <c r="G59" s="81">
        <v>0</v>
      </c>
      <c r="H59" s="82">
        <f t="shared" si="3"/>
        <v>21086.760000000002</v>
      </c>
    </row>
    <row r="60" spans="1:8" x14ac:dyDescent="0.25">
      <c r="A60" s="20"/>
      <c r="B60" s="17"/>
      <c r="C60" s="17"/>
      <c r="D60" s="18"/>
      <c r="E60" s="19"/>
      <c r="F60" s="83">
        <f>SUM(F53:F59)</f>
        <v>363133.36</v>
      </c>
      <c r="G60" s="32">
        <f>SUM(G53:G59)</f>
        <v>-9440</v>
      </c>
      <c r="H60" s="32">
        <f>SUM(H53:H59)</f>
        <v>353693.36</v>
      </c>
    </row>
    <row r="61" spans="1:8" ht="19.5" thickBot="1" x14ac:dyDescent="0.35">
      <c r="A61" s="92" t="s">
        <v>59</v>
      </c>
      <c r="B61" s="92"/>
      <c r="C61" s="92"/>
      <c r="D61" s="92"/>
      <c r="E61" s="92"/>
      <c r="F61" s="92"/>
      <c r="G61" s="18"/>
      <c r="H61" s="42"/>
    </row>
    <row r="62" spans="1:8" ht="15.75" thickBot="1" x14ac:dyDescent="0.3">
      <c r="A62" s="12" t="s">
        <v>59</v>
      </c>
      <c r="B62" s="65" t="s">
        <v>0</v>
      </c>
      <c r="C62" s="13">
        <v>1</v>
      </c>
      <c r="D62" s="14">
        <v>1691294.43</v>
      </c>
      <c r="E62" s="36" t="s">
        <v>37</v>
      </c>
      <c r="F62" s="14">
        <v>1273000</v>
      </c>
      <c r="G62" s="53">
        <f>D62-F62</f>
        <v>418294.42999999993</v>
      </c>
      <c r="H62" s="76">
        <f>+F62+G62</f>
        <v>1691294.43</v>
      </c>
    </row>
    <row r="63" spans="1:8" x14ac:dyDescent="0.25">
      <c r="F63" s="34">
        <f>SUM(F62)</f>
        <v>1273000</v>
      </c>
      <c r="G63" s="41">
        <f>SUM(G62)</f>
        <v>418294.42999999993</v>
      </c>
      <c r="H63" s="42"/>
    </row>
    <row r="64" spans="1:8" ht="19.5" thickBot="1" x14ac:dyDescent="0.35">
      <c r="A64" s="92" t="s">
        <v>60</v>
      </c>
      <c r="B64" s="92"/>
      <c r="C64" s="92"/>
      <c r="D64" s="92"/>
      <c r="E64" s="92"/>
      <c r="F64" s="92"/>
      <c r="G64" s="18"/>
      <c r="H64" s="42"/>
    </row>
    <row r="65" spans="1:8" ht="15.75" thickBot="1" x14ac:dyDescent="0.3">
      <c r="A65" s="12" t="s">
        <v>61</v>
      </c>
      <c r="B65" s="65" t="s">
        <v>0</v>
      </c>
      <c r="C65" s="13">
        <v>1</v>
      </c>
      <c r="D65" s="14">
        <v>671057.38</v>
      </c>
      <c r="E65" s="36" t="s">
        <v>37</v>
      </c>
      <c r="F65" s="14">
        <v>638780.81000000006</v>
      </c>
      <c r="G65" s="53">
        <f>D65-F65</f>
        <v>32276.569999999949</v>
      </c>
      <c r="H65" s="76">
        <f>+F65+G65</f>
        <v>671057.38</v>
      </c>
    </row>
    <row r="66" spans="1:8" x14ac:dyDescent="0.25">
      <c r="F66" s="34">
        <f>SUM(F65)</f>
        <v>638780.81000000006</v>
      </c>
      <c r="G66" s="41">
        <f>SUM(G65)</f>
        <v>32276.569999999949</v>
      </c>
      <c r="H66" s="42"/>
    </row>
    <row r="67" spans="1:8" ht="15.75" x14ac:dyDescent="0.25">
      <c r="E67" s="56" t="s">
        <v>50</v>
      </c>
      <c r="F67" s="73"/>
      <c r="G67" s="74">
        <f>+G60+G50+G46+G42+G27+G23+G19+G15</f>
        <v>-618790</v>
      </c>
      <c r="H67" s="75"/>
    </row>
    <row r="68" spans="1:8" x14ac:dyDescent="0.25">
      <c r="G68" s="33">
        <v>618790</v>
      </c>
    </row>
    <row r="72" spans="1:8" x14ac:dyDescent="0.25">
      <c r="A72" s="89" t="s">
        <v>53</v>
      </c>
      <c r="B72" s="89"/>
      <c r="C72" s="89"/>
      <c r="D72" s="89"/>
      <c r="E72" s="89"/>
      <c r="F72" s="89"/>
      <c r="G72" s="89"/>
      <c r="H72" s="89"/>
    </row>
  </sheetData>
  <mergeCells count="18">
    <mergeCell ref="A72:H72"/>
    <mergeCell ref="G10:H10"/>
    <mergeCell ref="A48:F48"/>
    <mergeCell ref="A44:F44"/>
    <mergeCell ref="A30:F30"/>
    <mergeCell ref="A17:F17"/>
    <mergeCell ref="A25:F25"/>
    <mergeCell ref="A21:F21"/>
    <mergeCell ref="A12:F12"/>
    <mergeCell ref="A10:F10"/>
    <mergeCell ref="A61:F61"/>
    <mergeCell ref="A64:F64"/>
    <mergeCell ref="A52:G52"/>
    <mergeCell ref="A5:H5"/>
    <mergeCell ref="A6:H6"/>
    <mergeCell ref="A7:H7"/>
    <mergeCell ref="A9:H9"/>
    <mergeCell ref="G48:H48"/>
  </mergeCells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20"/>
  <sheetViews>
    <sheetView tabSelected="1" workbookViewId="0">
      <selection activeCell="R9" sqref="R9"/>
    </sheetView>
  </sheetViews>
  <sheetFormatPr baseColWidth="10" defaultRowHeight="15" x14ac:dyDescent="0.25"/>
  <cols>
    <col min="1" max="1" width="10.85546875" customWidth="1"/>
    <col min="2" max="2" width="7.42578125" customWidth="1"/>
    <col min="3" max="3" width="15.5703125" customWidth="1"/>
    <col min="4" max="4" width="13" customWidth="1"/>
    <col min="5" max="5" width="9.140625" customWidth="1"/>
    <col min="6" max="6" width="10.85546875" customWidth="1"/>
    <col min="7" max="7" width="9.7109375" customWidth="1"/>
    <col min="8" max="8" width="8.7109375" bestFit="1" customWidth="1"/>
    <col min="9" max="9" width="12.28515625" customWidth="1"/>
    <col min="10" max="11" width="9.28515625" customWidth="1"/>
    <col min="12" max="12" width="7.7109375" customWidth="1"/>
    <col min="13" max="13" width="9.85546875" customWidth="1"/>
    <col min="14" max="14" width="9.5703125" customWidth="1"/>
    <col min="15" max="15" width="17.28515625" customWidth="1"/>
  </cols>
  <sheetData>
    <row r="2" spans="1:15" ht="15.75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5.75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5.75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ht="18.75" x14ac:dyDescent="0.3">
      <c r="A5" s="95" t="s">
        <v>86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1:15" ht="15.75" x14ac:dyDescent="0.2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45.75" customHeight="1" x14ac:dyDescent="0.25">
      <c r="A7" s="97" t="s">
        <v>62</v>
      </c>
      <c r="B7" s="98" t="s">
        <v>63</v>
      </c>
      <c r="C7" s="98" t="s">
        <v>64</v>
      </c>
      <c r="D7" s="98" t="s">
        <v>65</v>
      </c>
      <c r="E7" s="98" t="s">
        <v>66</v>
      </c>
      <c r="F7" s="98" t="s">
        <v>67</v>
      </c>
      <c r="G7" s="97" t="s">
        <v>68</v>
      </c>
      <c r="H7" s="97" t="s">
        <v>69</v>
      </c>
      <c r="I7" s="98" t="s">
        <v>70</v>
      </c>
      <c r="J7" s="98" t="s">
        <v>71</v>
      </c>
      <c r="K7" s="98" t="s">
        <v>72</v>
      </c>
      <c r="L7" s="98" t="s">
        <v>73</v>
      </c>
      <c r="M7" s="98" t="s">
        <v>74</v>
      </c>
      <c r="N7" s="98" t="s">
        <v>75</v>
      </c>
      <c r="O7" s="98" t="s">
        <v>76</v>
      </c>
    </row>
    <row r="8" spans="1:15" ht="90.75" customHeight="1" x14ac:dyDescent="0.25">
      <c r="A8" s="99" t="s">
        <v>77</v>
      </c>
      <c r="B8" s="99" t="s">
        <v>78</v>
      </c>
      <c r="C8" s="99" t="s">
        <v>87</v>
      </c>
      <c r="D8" s="99" t="s">
        <v>93</v>
      </c>
      <c r="E8" s="99" t="s">
        <v>94</v>
      </c>
      <c r="F8" s="99" t="s">
        <v>79</v>
      </c>
      <c r="G8" s="99" t="s">
        <v>80</v>
      </c>
      <c r="H8" s="100">
        <v>159093.41</v>
      </c>
      <c r="I8" s="99" t="s">
        <v>81</v>
      </c>
      <c r="J8" s="99" t="s">
        <v>85</v>
      </c>
      <c r="K8" s="99" t="s">
        <v>82</v>
      </c>
      <c r="L8" s="99">
        <v>1</v>
      </c>
      <c r="M8" s="100">
        <v>159093.41</v>
      </c>
      <c r="N8" s="101" t="s">
        <v>83</v>
      </c>
      <c r="O8" s="102">
        <v>44676</v>
      </c>
    </row>
    <row r="9" spans="1:15" ht="92.25" customHeight="1" x14ac:dyDescent="0.25">
      <c r="A9" s="99" t="s">
        <v>77</v>
      </c>
      <c r="B9" s="99" t="s">
        <v>78</v>
      </c>
      <c r="C9" s="99" t="s">
        <v>88</v>
      </c>
      <c r="D9" s="99" t="s">
        <v>95</v>
      </c>
      <c r="E9" s="99" t="s">
        <v>79</v>
      </c>
      <c r="F9" s="99" t="s">
        <v>79</v>
      </c>
      <c r="G9" s="99" t="s">
        <v>80</v>
      </c>
      <c r="H9" s="100">
        <v>44489.66</v>
      </c>
      <c r="I9" s="99" t="s">
        <v>81</v>
      </c>
      <c r="J9" s="99" t="s">
        <v>85</v>
      </c>
      <c r="K9" s="99" t="s">
        <v>82</v>
      </c>
      <c r="L9" s="99">
        <v>1</v>
      </c>
      <c r="M9" s="100">
        <v>44489.66</v>
      </c>
      <c r="N9" s="101" t="s">
        <v>83</v>
      </c>
      <c r="O9" s="102">
        <v>44677</v>
      </c>
    </row>
    <row r="10" spans="1:15" ht="92.25" customHeight="1" x14ac:dyDescent="0.25">
      <c r="A10" s="99" t="s">
        <v>77</v>
      </c>
      <c r="B10" s="99" t="s">
        <v>78</v>
      </c>
      <c r="C10" s="99" t="s">
        <v>89</v>
      </c>
      <c r="D10" s="99" t="s">
        <v>97</v>
      </c>
      <c r="E10" s="99" t="s">
        <v>79</v>
      </c>
      <c r="F10" s="99" t="s">
        <v>79</v>
      </c>
      <c r="G10" s="99" t="s">
        <v>80</v>
      </c>
      <c r="H10" s="100">
        <v>138768</v>
      </c>
      <c r="I10" s="99" t="s">
        <v>81</v>
      </c>
      <c r="J10" s="99" t="s">
        <v>96</v>
      </c>
      <c r="K10" s="99" t="s">
        <v>82</v>
      </c>
      <c r="L10" s="99">
        <v>1</v>
      </c>
      <c r="M10" s="100">
        <v>138768</v>
      </c>
      <c r="N10" s="101" t="s">
        <v>101</v>
      </c>
      <c r="O10" s="102">
        <v>44676</v>
      </c>
    </row>
    <row r="11" spans="1:15" ht="92.25" customHeight="1" x14ac:dyDescent="0.25">
      <c r="A11" s="99" t="s">
        <v>77</v>
      </c>
      <c r="B11" s="99" t="s">
        <v>78</v>
      </c>
      <c r="C11" s="99" t="s">
        <v>90</v>
      </c>
      <c r="D11" s="99" t="s">
        <v>98</v>
      </c>
      <c r="E11" s="99" t="s">
        <v>79</v>
      </c>
      <c r="F11" s="99" t="s">
        <v>79</v>
      </c>
      <c r="G11" s="99" t="s">
        <v>80</v>
      </c>
      <c r="H11" s="100">
        <v>76365.09</v>
      </c>
      <c r="I11" s="99" t="s">
        <v>81</v>
      </c>
      <c r="J11" s="99" t="s">
        <v>85</v>
      </c>
      <c r="K11" s="99" t="s">
        <v>82</v>
      </c>
      <c r="L11" s="99">
        <v>1</v>
      </c>
      <c r="M11" s="100">
        <v>76365.09</v>
      </c>
      <c r="N11" s="101" t="s">
        <v>83</v>
      </c>
      <c r="O11" s="102">
        <v>44678</v>
      </c>
    </row>
    <row r="12" spans="1:15" ht="90" x14ac:dyDescent="0.25">
      <c r="A12" s="99" t="s">
        <v>77</v>
      </c>
      <c r="B12" s="99" t="s">
        <v>78</v>
      </c>
      <c r="C12" s="99" t="s">
        <v>91</v>
      </c>
      <c r="D12" s="99" t="s">
        <v>99</v>
      </c>
      <c r="E12" s="99" t="s">
        <v>79</v>
      </c>
      <c r="F12" s="99" t="s">
        <v>79</v>
      </c>
      <c r="G12" s="99" t="s">
        <v>80</v>
      </c>
      <c r="H12" s="100">
        <v>62108.51</v>
      </c>
      <c r="I12" s="99" t="s">
        <v>81</v>
      </c>
      <c r="J12" s="99" t="s">
        <v>85</v>
      </c>
      <c r="K12" s="99" t="s">
        <v>82</v>
      </c>
      <c r="L12" s="99">
        <v>1</v>
      </c>
      <c r="M12" s="100">
        <v>62108.51</v>
      </c>
      <c r="N12" s="101" t="s">
        <v>83</v>
      </c>
      <c r="O12" s="102">
        <v>44678</v>
      </c>
    </row>
    <row r="13" spans="1:15" ht="45" x14ac:dyDescent="0.25">
      <c r="A13" s="99" t="s">
        <v>77</v>
      </c>
      <c r="B13" s="99" t="s">
        <v>78</v>
      </c>
      <c r="C13" s="99" t="s">
        <v>92</v>
      </c>
      <c r="D13" s="99" t="s">
        <v>100</v>
      </c>
      <c r="E13" s="99" t="s">
        <v>79</v>
      </c>
      <c r="F13" s="99" t="s">
        <v>79</v>
      </c>
      <c r="G13" s="99" t="s">
        <v>80</v>
      </c>
      <c r="H13" s="100">
        <v>31801.35</v>
      </c>
      <c r="I13" s="99" t="s">
        <v>81</v>
      </c>
      <c r="J13" s="99" t="s">
        <v>84</v>
      </c>
      <c r="K13" s="99" t="s">
        <v>82</v>
      </c>
      <c r="L13" s="99">
        <v>1</v>
      </c>
      <c r="M13" s="100">
        <v>31801.35</v>
      </c>
      <c r="N13" s="101" t="s">
        <v>83</v>
      </c>
      <c r="O13" s="102">
        <v>44678</v>
      </c>
    </row>
    <row r="14" spans="1:15" x14ac:dyDescent="0.25">
      <c r="A14" s="84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32"/>
    </row>
    <row r="19" spans="1:15" x14ac:dyDescent="0.25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</row>
    <row r="20" spans="1:15" x14ac:dyDescent="0.2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</row>
  </sheetData>
  <mergeCells count="6">
    <mergeCell ref="A20:O20"/>
    <mergeCell ref="A2:O2"/>
    <mergeCell ref="A3:O3"/>
    <mergeCell ref="A5:O5"/>
    <mergeCell ref="A6:O6"/>
    <mergeCell ref="A19:O19"/>
  </mergeCells>
  <pageMargins left="0.7" right="0.7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MODIFICACION AL PLA 19-04-2021</vt:lpstr>
      <vt:lpstr>COMPRA DEBAJO DEL UMBRAL MARZO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Compra2</dc:creator>
  <cp:lastModifiedBy>Enc_Compras</cp:lastModifiedBy>
  <cp:lastPrinted>2022-05-06T19:27:39Z</cp:lastPrinted>
  <dcterms:created xsi:type="dcterms:W3CDTF">2021-01-05T18:13:41Z</dcterms:created>
  <dcterms:modified xsi:type="dcterms:W3CDTF">2022-05-09T23:02:29Z</dcterms:modified>
</cp:coreProperties>
</file>