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IOSO CONTABILIDAD COREPOL\CONTABILIDAD COREPOL\NOTAS EST. FIN. COREPOL\NOTAS 2022\TRANSPARENCIA 2022\"/>
    </mc:Choice>
  </mc:AlternateContent>
  <xr:revisionPtr revIDLastSave="0" documentId="13_ncr:1_{17818562-D753-40F1-ADDA-37416606C002}" xr6:coauthVersionLast="47" xr6:coauthVersionMax="47" xr10:uidLastSave="{00000000-0000-0000-0000-000000000000}"/>
  <bookViews>
    <workbookView xWindow="1695" yWindow="1365" windowWidth="22440" windowHeight="13635" xr2:uid="{926301C4-3DED-4BE1-A3BF-19069B1E9A8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F40" i="1"/>
  <c r="N37" i="1"/>
  <c r="J37" i="1"/>
  <c r="I37" i="1"/>
  <c r="G37" i="1"/>
  <c r="N36" i="1"/>
  <c r="J36" i="1"/>
  <c r="I36" i="1"/>
  <c r="G36" i="1"/>
  <c r="N35" i="1"/>
  <c r="J35" i="1"/>
  <c r="I35" i="1"/>
  <c r="G35" i="1"/>
  <c r="N34" i="1"/>
  <c r="J34" i="1"/>
  <c r="I34" i="1"/>
  <c r="G34" i="1"/>
  <c r="N33" i="1"/>
  <c r="J33" i="1"/>
  <c r="I33" i="1"/>
  <c r="G33" i="1"/>
  <c r="N32" i="1"/>
  <c r="J32" i="1"/>
  <c r="I32" i="1"/>
  <c r="G32" i="1"/>
  <c r="N31" i="1"/>
  <c r="J31" i="1"/>
  <c r="I31" i="1"/>
  <c r="G31" i="1"/>
  <c r="N30" i="1"/>
  <c r="J30" i="1"/>
  <c r="I30" i="1"/>
  <c r="G30" i="1"/>
  <c r="N29" i="1"/>
  <c r="J29" i="1"/>
  <c r="I29" i="1"/>
  <c r="G29" i="1"/>
  <c r="N28" i="1"/>
  <c r="J28" i="1"/>
  <c r="I28" i="1"/>
  <c r="G28" i="1"/>
  <c r="N27" i="1"/>
  <c r="J27" i="1"/>
  <c r="I27" i="1"/>
  <c r="G27" i="1"/>
  <c r="N26" i="1"/>
  <c r="J26" i="1"/>
  <c r="I26" i="1"/>
  <c r="G26" i="1"/>
  <c r="N25" i="1"/>
  <c r="J25" i="1"/>
  <c r="I25" i="1"/>
  <c r="G25" i="1"/>
  <c r="N24" i="1"/>
  <c r="J24" i="1"/>
  <c r="I24" i="1"/>
  <c r="G24" i="1"/>
  <c r="N23" i="1"/>
  <c r="I23" i="1"/>
  <c r="J23" i="1" s="1"/>
  <c r="G23" i="1"/>
  <c r="N22" i="1"/>
  <c r="I22" i="1"/>
  <c r="J22" i="1" s="1"/>
  <c r="G22" i="1"/>
  <c r="N21" i="1"/>
  <c r="I21" i="1"/>
  <c r="J21" i="1" s="1"/>
  <c r="G21" i="1"/>
  <c r="N20" i="1"/>
  <c r="I20" i="1"/>
  <c r="J20" i="1" s="1"/>
  <c r="G20" i="1"/>
  <c r="N19" i="1"/>
  <c r="I19" i="1"/>
  <c r="J19" i="1" s="1"/>
  <c r="G19" i="1"/>
  <c r="N18" i="1"/>
  <c r="I18" i="1"/>
  <c r="J18" i="1" s="1"/>
  <c r="G18" i="1"/>
  <c r="N17" i="1"/>
  <c r="I17" i="1"/>
  <c r="J17" i="1" s="1"/>
  <c r="G17" i="1"/>
  <c r="N16" i="1"/>
  <c r="I16" i="1"/>
  <c r="J16" i="1" s="1"/>
  <c r="G16" i="1"/>
  <c r="N15" i="1"/>
  <c r="I15" i="1"/>
  <c r="J15" i="1" s="1"/>
  <c r="G15" i="1"/>
  <c r="N14" i="1"/>
  <c r="I14" i="1"/>
  <c r="J14" i="1" s="1"/>
  <c r="G14" i="1"/>
  <c r="N13" i="1"/>
  <c r="I13" i="1"/>
  <c r="J13" i="1" s="1"/>
  <c r="G13" i="1"/>
  <c r="N12" i="1"/>
  <c r="I12" i="1"/>
  <c r="J12" i="1" s="1"/>
  <c r="G12" i="1"/>
  <c r="M9" i="1"/>
  <c r="B9" i="1"/>
  <c r="B7" i="1"/>
  <c r="B6" i="1"/>
</calcChain>
</file>

<file path=xl/sharedStrings.xml><?xml version="1.0" encoding="utf-8"?>
<sst xmlns="http://schemas.openxmlformats.org/spreadsheetml/2006/main" count="53" uniqueCount="43">
  <si>
    <t>RELACION DE PAGOS A PROVEEDORES DEL PLAN DEFUNCION</t>
  </si>
  <si>
    <t>PROVEEDOR</t>
  </si>
  <si>
    <t>CONCEPTO</t>
  </si>
  <si>
    <t>Nº FACTURA</t>
  </si>
  <si>
    <t>FECHA FACTURA</t>
  </si>
  <si>
    <t>MONTO FACTURADO</t>
  </si>
  <si>
    <t>FECHA FIN FACTURA</t>
  </si>
  <si>
    <t>MONTO PAGADO</t>
  </si>
  <si>
    <t>MONTO PENDIENTE</t>
  </si>
  <si>
    <t>ESTADO</t>
  </si>
  <si>
    <t>FECHA PAGO</t>
  </si>
  <si>
    <t>DIAS</t>
  </si>
  <si>
    <t>A. V. BLANDINO &amp; CIA S.A</t>
  </si>
  <si>
    <t>Servicio funerario completo solidario B2</t>
  </si>
  <si>
    <t>B1500002631</t>
  </si>
  <si>
    <t>Serv. Funerario touche doble tapa marron.</t>
  </si>
  <si>
    <t>B1500002670</t>
  </si>
  <si>
    <t>Servicio funerario comp. Sarcofago D/T curvo B3.</t>
  </si>
  <si>
    <t>B1500002685</t>
  </si>
  <si>
    <t>Serv. Funerario comp. Tropical D/T A/CORRIDA ext</t>
  </si>
  <si>
    <t>B1500002686</t>
  </si>
  <si>
    <t>Serv. Funerario completo tropical D/T A/CORRIDA Extr.</t>
  </si>
  <si>
    <t>B1500002704</t>
  </si>
  <si>
    <t xml:space="preserve">Serv. Funerario touche DT 4, embarsamiento , corona de margaritas, anturios y rosas, traslado a Santiago Zona Ruraly desvio. </t>
  </si>
  <si>
    <t>B1500002743</t>
  </si>
  <si>
    <t>Servicios funerarios Touche DT B4.</t>
  </si>
  <si>
    <t>B1500002770</t>
  </si>
  <si>
    <t>Servicios funerarios Funeraria Nazaret Higuey.</t>
  </si>
  <si>
    <t>B1500002774</t>
  </si>
  <si>
    <t>Servicios funerarios Funeraria Esperanza San Cristobal.</t>
  </si>
  <si>
    <t>B1500002783</t>
  </si>
  <si>
    <t>GREMIOS DE SERVICIOS FUNERARIOS, SRL (GRESEFU)</t>
  </si>
  <si>
    <t>Ataud tropical doble tapa cod. 89.</t>
  </si>
  <si>
    <t>B1500000387</t>
  </si>
  <si>
    <t>Servicio Capilla.</t>
  </si>
  <si>
    <t>B1500000388</t>
  </si>
  <si>
    <t>Ataud cuadra tropical cod. 89</t>
  </si>
  <si>
    <t>B1500000389</t>
  </si>
  <si>
    <t>SUMAS TOTALES</t>
  </si>
  <si>
    <t>Nota:</t>
  </si>
  <si>
    <t>LIC. JOSE ALB. BRIOSO PEREZ.</t>
  </si>
  <si>
    <r>
      <t xml:space="preserve">SGTO. MAYOR </t>
    </r>
    <r>
      <rPr>
        <sz val="9"/>
        <color rgb="FF000000"/>
        <rFont val="Times New Roman"/>
        <family val="1"/>
      </rPr>
      <t xml:space="preserve">®, </t>
    </r>
    <r>
      <rPr>
        <sz val="9"/>
        <rFont val="Times New Roman"/>
        <family val="1"/>
      </rPr>
      <t>(C. P. A.), P.N.</t>
    </r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</si>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</sst>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 val="double"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5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3" fontId="0" fillId="0" borderId="0" xfId="1" applyFont="1" applyAlignment="1">
      <alignment vertical="center"/>
    </xf>
    <xf numFmtId="165" fontId="0" fillId="0" borderId="0" xfId="0" applyNumberFormat="1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2" xfId="0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0" borderId="0" xfId="0" applyFont="1"/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0" fillId="3" borderId="0" xfId="0" applyFill="1"/>
    <xf numFmtId="0" fontId="9" fillId="3" borderId="0" xfId="2" applyFont="1" applyFill="1" applyAlignment="1">
      <alignment horizontal="center"/>
    </xf>
    <xf numFmtId="0" fontId="10" fillId="3" borderId="0" xfId="2" applyFont="1" applyFill="1" applyAlignment="1">
      <alignment horizontal="center"/>
    </xf>
    <xf numFmtId="4" fontId="12" fillId="3" borderId="0" xfId="2" applyNumberFormat="1" applyFont="1" applyFill="1" applyAlignment="1">
      <alignment horizontal="center"/>
    </xf>
    <xf numFmtId="43" fontId="0" fillId="0" borderId="0" xfId="0" applyNumberFormat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3" xfId="2" xr:uid="{246E9FDA-B400-4473-9D44-FB65398592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2428875</xdr:colOff>
      <xdr:row>0</xdr:row>
      <xdr:rowOff>142875</xdr:rowOff>
    </xdr:from>
    <xdr:to>
      <xdr:col>4</xdr:col>
      <xdr:colOff>38100</xdr:colOff>
      <xdr:row>4</xdr:row>
      <xdr:rowOff>133351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2A78EB4-1B8D-4FC9-802F-E22296C68396}"/>
            </a:ext>
          </a:extLst>
        </xdr:cNvPr>
        <xdr:cNvGrpSpPr/>
      </xdr:nvGrpSpPr>
      <xdr:grpSpPr>
        <a:xfrm>
          <a:off x="5686425" y="142875"/>
          <a:ext cx="1809750" cy="1104901"/>
          <a:chOff x="5657851" y="66675"/>
          <a:chExt cx="1743074" cy="1104901"/>
        </a:xfrm>
      </xdr:grpSpPr>
      <xdr:pic>
        <xdr:nvPicPr>
          <xdr:cNvPr id="3" name="1 Imagen" descr="COREPOL">
            <a:extLst>
              <a:ext uri="{FF2B5EF4-FFF2-40B4-BE49-F238E27FC236}">
                <a16:creationId xmlns:a16="http://schemas.microsoft.com/office/drawing/2014/main" id="{2857E529-6443-99DF-2FB2-66DCDD3B7C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57851" y="66675"/>
            <a:ext cx="1743074" cy="9088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2 CuadroTexto">
            <a:extLst>
              <a:ext uri="{FF2B5EF4-FFF2-40B4-BE49-F238E27FC236}">
                <a16:creationId xmlns:a16="http://schemas.microsoft.com/office/drawing/2014/main" id="{A1AB15D6-30A6-AFC0-B619-C53F3E0DC623}"/>
              </a:ext>
            </a:extLst>
          </xdr:cNvPr>
          <xdr:cNvSpPr txBox="1"/>
        </xdr:nvSpPr>
        <xdr:spPr>
          <a:xfrm>
            <a:off x="5657851" y="994230"/>
            <a:ext cx="1742400" cy="17734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DO" sz="1100"/>
              <a:t>  REPUBLICA DOMINICANA</a:t>
            </a:r>
          </a:p>
        </xdr:txBody>
      </xdr:sp>
    </xdr:grpSp>
    <xdr:clientData/>
  </xdr:twoCellAnchor>
  <xdr:twoCellAnchor>
    <xdr:from>
      <xdr:col>2</xdr:col>
      <xdr:colOff>2209799</xdr:colOff>
      <xdr:row>47</xdr:row>
      <xdr:rowOff>9525</xdr:rowOff>
    </xdr:from>
    <xdr:to>
      <xdr:col>4</xdr:col>
      <xdr:colOff>169274</xdr:colOff>
      <xdr:row>47</xdr:row>
      <xdr:rowOff>9525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2686D7A3-19C1-46BF-AAE4-F7182398213D}"/>
            </a:ext>
          </a:extLst>
        </xdr:cNvPr>
        <xdr:cNvCxnSpPr/>
      </xdr:nvCxnSpPr>
      <xdr:spPr>
        <a:xfrm>
          <a:off x="5467349" y="7696200"/>
          <a:ext cx="216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RIOSO%20CONTABILIDAD%20COREPOL/CONTABILIDAD%20COREPOL/DEFUNCION/CUENTA%20X%20PAGAR%20DEFUNC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OVEEDORES"/>
      <sheetName val="ABONOS"/>
      <sheetName val="REISTRO CKS."/>
      <sheetName val="BASE"/>
      <sheetName val="Hoja2"/>
      <sheetName val="ESTADO DE CUENTA"/>
      <sheetName val="EST. ABONOS"/>
      <sheetName val="BASE ABONO"/>
      <sheetName val="CALCULO 5% RENTA"/>
      <sheetName val="606"/>
      <sheetName val="EST. CTA. TRANSPARENCIA"/>
      <sheetName val="PAGOS PROV. TRANS"/>
      <sheetName val="PAGOS PROV. TRANS (2)"/>
      <sheetName val="Hoja3"/>
      <sheetName val="Hoja6"/>
    </sheetNames>
    <sheetDataSet>
      <sheetData sheetId="0"/>
      <sheetData sheetId="1"/>
      <sheetData sheetId="2">
        <row r="2">
          <cell r="B2" t="str">
            <v>DEPARTAMENTO I (CONTABILIDAD)</v>
          </cell>
        </row>
      </sheetData>
      <sheetData sheetId="3"/>
      <sheetData sheetId="4"/>
      <sheetData sheetId="5"/>
      <sheetData sheetId="6">
        <row r="2">
          <cell r="B2" t="str">
            <v>COMITÉ DE RETIRO DE LA POLICIA NACIONAL</v>
          </cell>
        </row>
      </sheetData>
      <sheetData sheetId="7"/>
      <sheetData sheetId="8"/>
      <sheetData sheetId="9"/>
      <sheetData sheetId="10"/>
      <sheetData sheetId="11">
        <row r="9">
          <cell r="B9" t="str">
            <v>AL 30/04/2022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8E65-6A7F-4492-9AD4-03927BDA83EA}">
  <dimension ref="B1:N54"/>
  <sheetViews>
    <sheetView showGridLines="0" tabSelected="1" workbookViewId="0">
      <selection activeCell="F2" sqref="F2"/>
    </sheetView>
  </sheetViews>
  <sheetFormatPr baseColWidth="10" defaultRowHeight="15" x14ac:dyDescent="0.25"/>
  <cols>
    <col min="1" max="1" width="2.140625" customWidth="1"/>
    <col min="2" max="2" width="46.7109375" customWidth="1"/>
    <col min="3" max="3" width="49.42578125" customWidth="1"/>
    <col min="4" max="4" width="13.5703125" customWidth="1"/>
    <col min="5" max="5" width="13" customWidth="1"/>
    <col min="6" max="6" width="15" customWidth="1"/>
    <col min="7" max="7" width="13.85546875" customWidth="1"/>
    <col min="8" max="8" width="15.140625" customWidth="1"/>
    <col min="9" max="9" width="13.5703125" customWidth="1"/>
    <col min="10" max="10" width="12.7109375" customWidth="1"/>
  </cols>
  <sheetData>
    <row r="1" spans="2:14" x14ac:dyDescent="0.25">
      <c r="L1">
        <v>45</v>
      </c>
    </row>
    <row r="2" spans="2:14" ht="42.75" customHeight="1" x14ac:dyDescent="0.25"/>
    <row r="6" spans="2:14" ht="26.25" x14ac:dyDescent="0.4">
      <c r="B6" s="30" t="str">
        <f>'[1]ESTADO DE CUENTA'!B2:G2</f>
        <v>COMITÉ DE RETIRO DE LA POLICIA NACIONAL</v>
      </c>
      <c r="C6" s="30"/>
      <c r="D6" s="30"/>
      <c r="E6" s="30"/>
      <c r="F6" s="30"/>
      <c r="G6" s="30"/>
      <c r="H6" s="30"/>
      <c r="I6" s="30"/>
      <c r="J6" s="30"/>
    </row>
    <row r="7" spans="2:14" ht="23.25" x14ac:dyDescent="0.35">
      <c r="B7" s="27" t="str">
        <f>[1]ABONOS!B2</f>
        <v>DEPARTAMENTO I (CONTABILIDAD)</v>
      </c>
      <c r="C7" s="27"/>
      <c r="D7" s="27"/>
      <c r="E7" s="27"/>
      <c r="F7" s="27"/>
      <c r="G7" s="27"/>
      <c r="H7" s="27"/>
      <c r="I7" s="27"/>
      <c r="J7" s="27"/>
    </row>
    <row r="8" spans="2:14" ht="21" x14ac:dyDescent="0.35">
      <c r="B8" s="28" t="s">
        <v>0</v>
      </c>
      <c r="C8" s="28"/>
      <c r="D8" s="28"/>
      <c r="E8" s="28"/>
      <c r="F8" s="28"/>
      <c r="G8" s="28"/>
      <c r="H8" s="28"/>
      <c r="I8" s="28"/>
      <c r="J8" s="28"/>
    </row>
    <row r="9" spans="2:14" ht="18.75" x14ac:dyDescent="0.3">
      <c r="B9" s="1" t="str">
        <f>'[1]EST. CTA. TRANSPARENCIA'!B9</f>
        <v>AL 30/04/2022</v>
      </c>
      <c r="C9" s="1"/>
      <c r="D9" s="1"/>
      <c r="E9" s="1"/>
      <c r="F9" s="1"/>
      <c r="G9" s="1"/>
      <c r="H9" s="1"/>
      <c r="I9" s="1"/>
      <c r="J9" s="1"/>
      <c r="M9">
        <f>DATEDIF(E13,M13,"D")</f>
        <v>95</v>
      </c>
    </row>
    <row r="10" spans="2:14" ht="6.75" customHeight="1" x14ac:dyDescent="0.25"/>
    <row r="11" spans="2:14" ht="31.5" x14ac:dyDescent="0.25">
      <c r="B11" s="29" t="s">
        <v>1</v>
      </c>
      <c r="C11" s="29" t="s">
        <v>2</v>
      </c>
      <c r="D11" s="29" t="s">
        <v>3</v>
      </c>
      <c r="E11" s="29" t="s">
        <v>4</v>
      </c>
      <c r="F11" s="29" t="s">
        <v>5</v>
      </c>
      <c r="G11" s="29" t="s">
        <v>6</v>
      </c>
      <c r="H11" s="29" t="s">
        <v>7</v>
      </c>
      <c r="I11" s="29" t="s">
        <v>8</v>
      </c>
      <c r="J11" s="29" t="s">
        <v>9</v>
      </c>
      <c r="M11" s="2" t="s">
        <v>10</v>
      </c>
      <c r="N11" s="2" t="s">
        <v>11</v>
      </c>
    </row>
    <row r="12" spans="2:14" x14ac:dyDescent="0.25">
      <c r="B12" s="3" t="s">
        <v>12</v>
      </c>
      <c r="C12" s="4" t="s">
        <v>13</v>
      </c>
      <c r="D12" s="5" t="s">
        <v>14</v>
      </c>
      <c r="E12" s="6">
        <v>44548</v>
      </c>
      <c r="F12" s="7">
        <v>70200</v>
      </c>
      <c r="G12" s="6">
        <f>IF(D12&lt;&gt;"",E12+$L$1,"")</f>
        <v>44593</v>
      </c>
      <c r="H12" s="7">
        <v>70200</v>
      </c>
      <c r="I12" s="8">
        <f>IF(F12&lt;&gt;"",F12-H12,"")</f>
        <v>0</v>
      </c>
      <c r="J12" s="5" t="str">
        <f>IFERROR( IF(E12&lt;&gt;"",    IF(AND(DATEDIF(E12,M12,"d")&lt;$L$1,I12=0),"Completo", IF(I12&gt;0,"Pendiente",  IF(AND(DATEDIF(E12,M12,"d")&gt;$L$1,I12=0),"Atrasado",  ""))), ""),"")</f>
        <v>Atrasado</v>
      </c>
      <c r="M12" s="9">
        <v>44658</v>
      </c>
      <c r="N12">
        <f>DATEDIF(E12,M12,"D")</f>
        <v>110</v>
      </c>
    </row>
    <row r="13" spans="2:14" x14ac:dyDescent="0.25">
      <c r="B13" s="3" t="s">
        <v>12</v>
      </c>
      <c r="C13" s="4" t="s">
        <v>15</v>
      </c>
      <c r="D13" s="5" t="s">
        <v>16</v>
      </c>
      <c r="E13" s="6">
        <v>44563</v>
      </c>
      <c r="F13" s="7">
        <v>61200</v>
      </c>
      <c r="G13" s="6">
        <f t="shared" ref="G13:G37" si="0">IF(D13&lt;&gt;"",E13+$L$1,"")</f>
        <v>44608</v>
      </c>
      <c r="H13" s="7">
        <v>61200</v>
      </c>
      <c r="I13" s="8">
        <f t="shared" ref="I13:I37" si="1">IF(F13&lt;&gt;"",F13-H13,"")</f>
        <v>0</v>
      </c>
      <c r="J13" s="5" t="str">
        <f>IFERROR( IF(E13&lt;&gt;"",    IF(AND(DATEDIF(E13,M13,"d")&lt;$L$1,I13=0),"Completo", IF(I13&gt;0,"Pendiente",  IF(AND(DATEDIF(E13,M13,"d")&gt;$L$1,I13=0),"Atrasado",  ""))), ""),"")</f>
        <v>Atrasado</v>
      </c>
      <c r="M13" s="9">
        <v>44658</v>
      </c>
      <c r="N13">
        <f>DATEDIF(E13,M13,"D")</f>
        <v>95</v>
      </c>
    </row>
    <row r="14" spans="2:14" x14ac:dyDescent="0.25">
      <c r="B14" s="3" t="s">
        <v>12</v>
      </c>
      <c r="C14" s="4" t="s">
        <v>17</v>
      </c>
      <c r="D14" s="5" t="s">
        <v>18</v>
      </c>
      <c r="E14" s="6">
        <v>44571</v>
      </c>
      <c r="F14" s="7">
        <v>61200</v>
      </c>
      <c r="G14" s="6">
        <f t="shared" si="0"/>
        <v>44616</v>
      </c>
      <c r="H14" s="7">
        <v>61200</v>
      </c>
      <c r="I14" s="8">
        <f t="shared" si="1"/>
        <v>0</v>
      </c>
      <c r="J14" s="5" t="str">
        <f t="shared" ref="J14:J37" si="2">IFERROR( IF(E14&lt;&gt;"",    IF(AND(DATEDIF(E14,M14,"d")&lt;$L$1,I14=0),"Completo", IF(I14&gt;0,"Pendiente",  IF(AND(DATEDIF(E14,M14,"d")&gt;$L$1,I14=0),"Atrasado",  ""))), ""),"")</f>
        <v>Atrasado</v>
      </c>
      <c r="M14" s="9">
        <v>44658</v>
      </c>
      <c r="N14">
        <f t="shared" ref="N14:N37" si="3">DATEDIF(E14,M14,"D")</f>
        <v>87</v>
      </c>
    </row>
    <row r="15" spans="2:14" x14ac:dyDescent="0.25">
      <c r="B15" s="3" t="s">
        <v>12</v>
      </c>
      <c r="C15" s="4" t="s">
        <v>19</v>
      </c>
      <c r="D15" s="5" t="s">
        <v>20</v>
      </c>
      <c r="E15" s="6">
        <v>44572</v>
      </c>
      <c r="F15" s="7">
        <v>61200</v>
      </c>
      <c r="G15" s="6">
        <f t="shared" si="0"/>
        <v>44617</v>
      </c>
      <c r="H15" s="7">
        <v>61200</v>
      </c>
      <c r="I15" s="8">
        <f t="shared" si="1"/>
        <v>0</v>
      </c>
      <c r="J15" s="5" t="str">
        <f t="shared" si="2"/>
        <v>Atrasado</v>
      </c>
      <c r="M15" s="9">
        <v>44658</v>
      </c>
      <c r="N15">
        <f>DATEDIF(E15,M15,"D")</f>
        <v>86</v>
      </c>
    </row>
    <row r="16" spans="2:14" ht="30" x14ac:dyDescent="0.25">
      <c r="B16" s="3" t="s">
        <v>12</v>
      </c>
      <c r="C16" s="4" t="s">
        <v>21</v>
      </c>
      <c r="D16" s="5" t="s">
        <v>22</v>
      </c>
      <c r="E16" s="6">
        <v>44577</v>
      </c>
      <c r="F16" s="7">
        <v>61200</v>
      </c>
      <c r="G16" s="6">
        <f t="shared" si="0"/>
        <v>44622</v>
      </c>
      <c r="H16" s="7">
        <v>61200</v>
      </c>
      <c r="I16" s="8">
        <f t="shared" si="1"/>
        <v>0</v>
      </c>
      <c r="J16" s="5" t="str">
        <f t="shared" si="2"/>
        <v>Atrasado</v>
      </c>
      <c r="M16" s="9">
        <v>44658</v>
      </c>
      <c r="N16">
        <f t="shared" si="3"/>
        <v>81</v>
      </c>
    </row>
    <row r="17" spans="2:14" ht="45" x14ac:dyDescent="0.25">
      <c r="B17" s="3" t="s">
        <v>12</v>
      </c>
      <c r="C17" s="4" t="s">
        <v>23</v>
      </c>
      <c r="D17" s="5" t="s">
        <v>24</v>
      </c>
      <c r="E17" s="6">
        <v>44592</v>
      </c>
      <c r="F17" s="7">
        <v>81000</v>
      </c>
      <c r="G17" s="6">
        <f t="shared" si="0"/>
        <v>44637</v>
      </c>
      <c r="H17" s="7">
        <v>81000</v>
      </c>
      <c r="I17" s="8">
        <f t="shared" si="1"/>
        <v>0</v>
      </c>
      <c r="J17" s="5" t="str">
        <f t="shared" si="2"/>
        <v>Atrasado</v>
      </c>
      <c r="M17" s="9">
        <v>44658</v>
      </c>
      <c r="N17">
        <f t="shared" si="3"/>
        <v>66</v>
      </c>
    </row>
    <row r="18" spans="2:14" x14ac:dyDescent="0.25">
      <c r="B18" s="3" t="s">
        <v>12</v>
      </c>
      <c r="C18" s="4" t="s">
        <v>25</v>
      </c>
      <c r="D18" s="5" t="s">
        <v>26</v>
      </c>
      <c r="E18" s="6">
        <v>44606</v>
      </c>
      <c r="F18" s="7">
        <v>42300</v>
      </c>
      <c r="G18" s="6">
        <f t="shared" si="0"/>
        <v>44651</v>
      </c>
      <c r="H18" s="7">
        <v>42300</v>
      </c>
      <c r="I18" s="8">
        <f t="shared" si="1"/>
        <v>0</v>
      </c>
      <c r="J18" s="5" t="str">
        <f t="shared" si="2"/>
        <v>Atrasado</v>
      </c>
      <c r="M18" s="9">
        <v>44670</v>
      </c>
      <c r="N18">
        <f t="shared" si="3"/>
        <v>64</v>
      </c>
    </row>
    <row r="19" spans="2:14" x14ac:dyDescent="0.25">
      <c r="B19" s="3" t="s">
        <v>12</v>
      </c>
      <c r="C19" s="4" t="s">
        <v>27</v>
      </c>
      <c r="D19" s="5" t="s">
        <v>28</v>
      </c>
      <c r="E19" s="6">
        <v>44608</v>
      </c>
      <c r="F19" s="7">
        <v>55000</v>
      </c>
      <c r="G19" s="6">
        <f t="shared" si="0"/>
        <v>44653</v>
      </c>
      <c r="H19" s="7">
        <v>55000</v>
      </c>
      <c r="I19" s="8">
        <f t="shared" si="1"/>
        <v>0</v>
      </c>
      <c r="J19" s="5" t="str">
        <f>IFERROR( IF(E19&lt;&gt;"",    IF(AND(DATEDIF(E19,M19,"d")&lt;$L$1,I19=0),"Completo", IF(I19&gt;0,"Pendiente",  IF(AND(DATEDIF(E19,M19,"d")&gt;$L$1,I19=0),"Atrasado",  ""))), ""),"")</f>
        <v>Atrasado</v>
      </c>
      <c r="M19" s="9">
        <v>44670</v>
      </c>
      <c r="N19">
        <f>DATEDIF(E19,M19,"D")</f>
        <v>62</v>
      </c>
    </row>
    <row r="20" spans="2:14" ht="30" x14ac:dyDescent="0.25">
      <c r="B20" s="3" t="s">
        <v>12</v>
      </c>
      <c r="C20" s="4" t="s">
        <v>29</v>
      </c>
      <c r="D20" s="5" t="s">
        <v>30</v>
      </c>
      <c r="E20" s="6">
        <v>44609</v>
      </c>
      <c r="F20" s="7">
        <v>71000</v>
      </c>
      <c r="G20" s="6">
        <f t="shared" si="0"/>
        <v>44654</v>
      </c>
      <c r="H20" s="7">
        <v>71000</v>
      </c>
      <c r="I20" s="8">
        <f t="shared" si="1"/>
        <v>0</v>
      </c>
      <c r="J20" s="5" t="str">
        <f t="shared" si="2"/>
        <v>Atrasado</v>
      </c>
      <c r="M20" s="9">
        <v>44670</v>
      </c>
      <c r="N20">
        <f t="shared" si="3"/>
        <v>61</v>
      </c>
    </row>
    <row r="21" spans="2:14" x14ac:dyDescent="0.25">
      <c r="B21" s="3" t="s">
        <v>31</v>
      </c>
      <c r="C21" s="4" t="s">
        <v>32</v>
      </c>
      <c r="D21" s="5" t="s">
        <v>33</v>
      </c>
      <c r="E21" s="6">
        <v>44604</v>
      </c>
      <c r="F21" s="7">
        <v>61000</v>
      </c>
      <c r="G21" s="6">
        <f>IF(D21&lt;&gt;"",E21+$L$1,"")</f>
        <v>44649</v>
      </c>
      <c r="H21" s="7">
        <v>61000</v>
      </c>
      <c r="I21" s="8">
        <f>IF(F21&lt;&gt;"",F21-H21,"")</f>
        <v>0</v>
      </c>
      <c r="J21" s="5" t="str">
        <f t="shared" si="2"/>
        <v>Atrasado</v>
      </c>
      <c r="M21" s="9">
        <v>44673</v>
      </c>
      <c r="N21">
        <f t="shared" si="3"/>
        <v>69</v>
      </c>
    </row>
    <row r="22" spans="2:14" x14ac:dyDescent="0.25">
      <c r="B22" s="3" t="s">
        <v>31</v>
      </c>
      <c r="C22" s="4" t="s">
        <v>34</v>
      </c>
      <c r="D22" s="5" t="s">
        <v>35</v>
      </c>
      <c r="E22" s="6">
        <v>44609</v>
      </c>
      <c r="F22" s="7">
        <v>61000</v>
      </c>
      <c r="G22" s="6">
        <f t="shared" si="0"/>
        <v>44654</v>
      </c>
      <c r="H22" s="7">
        <v>61000</v>
      </c>
      <c r="I22" s="8">
        <f t="shared" si="1"/>
        <v>0</v>
      </c>
      <c r="J22" s="5" t="str">
        <f t="shared" si="2"/>
        <v>Atrasado</v>
      </c>
      <c r="M22" s="9">
        <v>44673</v>
      </c>
      <c r="N22">
        <f t="shared" si="3"/>
        <v>64</v>
      </c>
    </row>
    <row r="23" spans="2:14" x14ac:dyDescent="0.25">
      <c r="B23" s="3" t="s">
        <v>31</v>
      </c>
      <c r="C23" s="4" t="s">
        <v>36</v>
      </c>
      <c r="D23" s="5" t="s">
        <v>37</v>
      </c>
      <c r="E23" s="10">
        <v>44616</v>
      </c>
      <c r="F23" s="7">
        <v>60000</v>
      </c>
      <c r="G23" s="10">
        <f t="shared" si="0"/>
        <v>44661</v>
      </c>
      <c r="H23" s="7">
        <v>60000</v>
      </c>
      <c r="I23" s="8">
        <f t="shared" si="1"/>
        <v>0</v>
      </c>
      <c r="J23" s="5" t="str">
        <f t="shared" si="2"/>
        <v>Atrasado</v>
      </c>
      <c r="M23" s="9">
        <v>44673</v>
      </c>
      <c r="N23">
        <f t="shared" si="3"/>
        <v>57</v>
      </c>
    </row>
    <row r="24" spans="2:14" hidden="1" x14ac:dyDescent="0.25">
      <c r="B24" s="3"/>
      <c r="C24" s="4"/>
      <c r="D24" s="5"/>
      <c r="E24" s="10"/>
      <c r="F24" s="7"/>
      <c r="G24" s="10" t="str">
        <f t="shared" si="0"/>
        <v/>
      </c>
      <c r="H24" s="7"/>
      <c r="I24" s="8" t="str">
        <f t="shared" si="1"/>
        <v/>
      </c>
      <c r="J24" s="5" t="str">
        <f t="shared" si="2"/>
        <v/>
      </c>
      <c r="M24" s="9"/>
      <c r="N24">
        <f t="shared" si="3"/>
        <v>0</v>
      </c>
    </row>
    <row r="25" spans="2:14" hidden="1" x14ac:dyDescent="0.25">
      <c r="B25" s="3"/>
      <c r="C25" s="4"/>
      <c r="D25" s="5"/>
      <c r="E25" s="10"/>
      <c r="F25" s="7"/>
      <c r="G25" s="10" t="str">
        <f t="shared" si="0"/>
        <v/>
      </c>
      <c r="H25" s="7"/>
      <c r="I25" s="8" t="str">
        <f t="shared" si="1"/>
        <v/>
      </c>
      <c r="J25" s="5" t="str">
        <f t="shared" si="2"/>
        <v/>
      </c>
      <c r="M25" s="9"/>
      <c r="N25">
        <f t="shared" si="3"/>
        <v>0</v>
      </c>
    </row>
    <row r="26" spans="2:14" hidden="1" x14ac:dyDescent="0.25">
      <c r="B26" s="3"/>
      <c r="C26" s="4"/>
      <c r="D26" s="5"/>
      <c r="E26" s="10"/>
      <c r="F26" s="7"/>
      <c r="G26" s="10" t="str">
        <f t="shared" si="0"/>
        <v/>
      </c>
      <c r="H26" s="7"/>
      <c r="I26" s="8" t="str">
        <f t="shared" si="1"/>
        <v/>
      </c>
      <c r="J26" s="5" t="str">
        <f t="shared" si="2"/>
        <v/>
      </c>
      <c r="M26" s="9"/>
      <c r="N26">
        <f t="shared" si="3"/>
        <v>0</v>
      </c>
    </row>
    <row r="27" spans="2:14" hidden="1" x14ac:dyDescent="0.25">
      <c r="B27" s="3"/>
      <c r="C27" s="4"/>
      <c r="D27" s="5"/>
      <c r="E27" s="10"/>
      <c r="F27" s="7"/>
      <c r="G27" s="10" t="str">
        <f t="shared" si="0"/>
        <v/>
      </c>
      <c r="H27" s="7"/>
      <c r="I27" s="8" t="str">
        <f t="shared" si="1"/>
        <v/>
      </c>
      <c r="J27" s="5" t="str">
        <f t="shared" si="2"/>
        <v/>
      </c>
      <c r="M27" s="9"/>
      <c r="N27">
        <f t="shared" si="3"/>
        <v>0</v>
      </c>
    </row>
    <row r="28" spans="2:14" hidden="1" x14ac:dyDescent="0.25">
      <c r="B28" s="3"/>
      <c r="C28" s="4"/>
      <c r="D28" s="5"/>
      <c r="E28" s="10"/>
      <c r="F28" s="7"/>
      <c r="G28" s="10" t="str">
        <f t="shared" si="0"/>
        <v/>
      </c>
      <c r="H28" s="7"/>
      <c r="I28" s="8" t="str">
        <f t="shared" si="1"/>
        <v/>
      </c>
      <c r="J28" s="5" t="str">
        <f t="shared" si="2"/>
        <v/>
      </c>
      <c r="M28" s="9"/>
      <c r="N28">
        <f t="shared" si="3"/>
        <v>0</v>
      </c>
    </row>
    <row r="29" spans="2:14" hidden="1" x14ac:dyDescent="0.25">
      <c r="B29" s="3"/>
      <c r="C29" s="4"/>
      <c r="D29" s="5"/>
      <c r="E29" s="10"/>
      <c r="F29" s="7"/>
      <c r="G29" s="10" t="str">
        <f t="shared" si="0"/>
        <v/>
      </c>
      <c r="H29" s="7"/>
      <c r="I29" s="8" t="str">
        <f t="shared" si="1"/>
        <v/>
      </c>
      <c r="J29" s="5" t="str">
        <f t="shared" si="2"/>
        <v/>
      </c>
      <c r="M29" s="9"/>
      <c r="N29">
        <f t="shared" si="3"/>
        <v>0</v>
      </c>
    </row>
    <row r="30" spans="2:14" hidden="1" x14ac:dyDescent="0.25">
      <c r="B30" s="3"/>
      <c r="C30" s="4"/>
      <c r="D30" s="5"/>
      <c r="E30" s="10"/>
      <c r="F30" s="7"/>
      <c r="G30" s="10" t="str">
        <f t="shared" si="0"/>
        <v/>
      </c>
      <c r="H30" s="7"/>
      <c r="I30" s="8" t="str">
        <f t="shared" si="1"/>
        <v/>
      </c>
      <c r="J30" s="5" t="str">
        <f t="shared" si="2"/>
        <v/>
      </c>
      <c r="M30" s="9"/>
      <c r="N30">
        <f t="shared" si="3"/>
        <v>0</v>
      </c>
    </row>
    <row r="31" spans="2:14" hidden="1" x14ac:dyDescent="0.25">
      <c r="B31" s="3"/>
      <c r="C31" s="4"/>
      <c r="D31" s="5"/>
      <c r="E31" s="10"/>
      <c r="F31" s="7"/>
      <c r="G31" s="10" t="str">
        <f t="shared" si="0"/>
        <v/>
      </c>
      <c r="H31" s="7"/>
      <c r="I31" s="8" t="str">
        <f t="shared" si="1"/>
        <v/>
      </c>
      <c r="J31" s="5" t="str">
        <f t="shared" si="2"/>
        <v/>
      </c>
      <c r="M31" s="9"/>
      <c r="N31">
        <f t="shared" si="3"/>
        <v>0</v>
      </c>
    </row>
    <row r="32" spans="2:14" hidden="1" x14ac:dyDescent="0.25">
      <c r="B32" s="3"/>
      <c r="C32" s="4"/>
      <c r="D32" s="5"/>
      <c r="E32" s="10"/>
      <c r="F32" s="7"/>
      <c r="G32" s="10" t="str">
        <f t="shared" si="0"/>
        <v/>
      </c>
      <c r="H32" s="7"/>
      <c r="I32" s="8" t="str">
        <f t="shared" si="1"/>
        <v/>
      </c>
      <c r="J32" s="5" t="str">
        <f t="shared" si="2"/>
        <v/>
      </c>
      <c r="M32" s="9"/>
      <c r="N32">
        <f t="shared" si="3"/>
        <v>0</v>
      </c>
    </row>
    <row r="33" spans="2:14" hidden="1" x14ac:dyDescent="0.25">
      <c r="B33" s="3"/>
      <c r="C33" s="4"/>
      <c r="D33" s="5"/>
      <c r="E33" s="10"/>
      <c r="F33" s="7"/>
      <c r="G33" s="10" t="str">
        <f t="shared" si="0"/>
        <v/>
      </c>
      <c r="H33" s="7"/>
      <c r="I33" s="8" t="str">
        <f t="shared" si="1"/>
        <v/>
      </c>
      <c r="J33" s="5" t="str">
        <f t="shared" si="2"/>
        <v/>
      </c>
      <c r="M33" s="9"/>
      <c r="N33">
        <f t="shared" si="3"/>
        <v>0</v>
      </c>
    </row>
    <row r="34" spans="2:14" hidden="1" x14ac:dyDescent="0.25">
      <c r="B34" s="3"/>
      <c r="C34" s="4"/>
      <c r="D34" s="5"/>
      <c r="E34" s="10"/>
      <c r="F34" s="7"/>
      <c r="G34" s="10" t="str">
        <f t="shared" si="0"/>
        <v/>
      </c>
      <c r="H34" s="7"/>
      <c r="I34" s="8" t="str">
        <f t="shared" si="1"/>
        <v/>
      </c>
      <c r="J34" s="5" t="str">
        <f t="shared" si="2"/>
        <v/>
      </c>
      <c r="M34" s="9"/>
      <c r="N34">
        <f t="shared" si="3"/>
        <v>0</v>
      </c>
    </row>
    <row r="35" spans="2:14" hidden="1" x14ac:dyDescent="0.25">
      <c r="B35" s="3"/>
      <c r="C35" s="4"/>
      <c r="D35" s="5"/>
      <c r="E35" s="10"/>
      <c r="F35" s="7"/>
      <c r="G35" s="10" t="str">
        <f t="shared" si="0"/>
        <v/>
      </c>
      <c r="H35" s="7"/>
      <c r="I35" s="8" t="str">
        <f t="shared" si="1"/>
        <v/>
      </c>
      <c r="J35" s="5" t="str">
        <f t="shared" si="2"/>
        <v/>
      </c>
      <c r="M35" s="9"/>
      <c r="N35">
        <f t="shared" si="3"/>
        <v>0</v>
      </c>
    </row>
    <row r="36" spans="2:14" hidden="1" x14ac:dyDescent="0.25">
      <c r="B36" s="3"/>
      <c r="C36" s="4"/>
      <c r="D36" s="5"/>
      <c r="E36" s="10"/>
      <c r="F36" s="7"/>
      <c r="G36" s="10" t="str">
        <f t="shared" si="0"/>
        <v/>
      </c>
      <c r="H36" s="7"/>
      <c r="I36" s="8" t="str">
        <f t="shared" si="1"/>
        <v/>
      </c>
      <c r="J36" s="5" t="str">
        <f t="shared" si="2"/>
        <v/>
      </c>
      <c r="M36" s="9"/>
      <c r="N36">
        <f t="shared" si="3"/>
        <v>0</v>
      </c>
    </row>
    <row r="37" spans="2:14" hidden="1" x14ac:dyDescent="0.25">
      <c r="B37" s="3"/>
      <c r="C37" s="4"/>
      <c r="D37" s="5"/>
      <c r="E37" s="10"/>
      <c r="F37" s="7"/>
      <c r="G37" s="10" t="str">
        <f t="shared" si="0"/>
        <v/>
      </c>
      <c r="H37" s="7"/>
      <c r="I37" s="8" t="str">
        <f t="shared" si="1"/>
        <v/>
      </c>
      <c r="J37" s="5" t="str">
        <f t="shared" si="2"/>
        <v/>
      </c>
      <c r="M37" s="9"/>
      <c r="N37">
        <f t="shared" si="3"/>
        <v>0</v>
      </c>
    </row>
    <row r="38" spans="2:14" ht="5.25" customHeight="1" thickBot="1" x14ac:dyDescent="0.3">
      <c r="B38" s="11"/>
      <c r="C38" s="11"/>
      <c r="D38" s="11"/>
      <c r="E38" s="11"/>
      <c r="F38" s="11"/>
      <c r="G38" s="11"/>
      <c r="H38" s="11"/>
      <c r="I38" s="11"/>
      <c r="J38" s="11"/>
    </row>
    <row r="39" spans="2:14" ht="5.25" customHeight="1" thickTop="1" x14ac:dyDescent="0.25"/>
    <row r="40" spans="2:14" ht="15.75" x14ac:dyDescent="0.25">
      <c r="C40" s="12" t="s">
        <v>38</v>
      </c>
      <c r="D40" s="13"/>
      <c r="E40" s="13"/>
      <c r="F40" s="14">
        <f>SUM(F12:F39)</f>
        <v>746300</v>
      </c>
      <c r="G40" s="13"/>
      <c r="H40" s="14">
        <f>SUM(H12:H39)</f>
        <v>746300</v>
      </c>
    </row>
    <row r="41" spans="2:14" ht="18.75" x14ac:dyDescent="0.3">
      <c r="B41" s="15" t="s">
        <v>39</v>
      </c>
    </row>
    <row r="42" spans="2:14" x14ac:dyDescent="0.25">
      <c r="B42" s="16"/>
      <c r="C42" s="17"/>
      <c r="D42" s="17"/>
      <c r="E42" s="17"/>
      <c r="F42" s="17"/>
      <c r="G42" s="17"/>
      <c r="H42" s="17"/>
      <c r="I42" s="17"/>
      <c r="J42" s="18"/>
    </row>
    <row r="43" spans="2:14" x14ac:dyDescent="0.25">
      <c r="B43" s="19"/>
      <c r="C43" s="20"/>
      <c r="D43" s="20"/>
      <c r="E43" s="20"/>
      <c r="F43" s="20"/>
      <c r="G43" s="20"/>
      <c r="H43" s="20"/>
      <c r="I43" s="20"/>
      <c r="J43" s="21"/>
    </row>
    <row r="47" spans="2:14" x14ac:dyDescent="0.25">
      <c r="B47" s="22"/>
      <c r="C47" s="22"/>
      <c r="D47" s="22"/>
      <c r="E47" s="22"/>
      <c r="F47" s="22"/>
    </row>
    <row r="48" spans="2:14" x14ac:dyDescent="0.25">
      <c r="B48" s="23" t="s">
        <v>40</v>
      </c>
      <c r="C48" s="23"/>
      <c r="D48" s="23"/>
      <c r="E48" s="23"/>
      <c r="F48" s="23"/>
      <c r="G48" s="23"/>
      <c r="H48" s="23"/>
      <c r="I48" s="23"/>
      <c r="J48" s="23"/>
    </row>
    <row r="49" spans="2:10" x14ac:dyDescent="0.25">
      <c r="B49" s="24" t="s">
        <v>41</v>
      </c>
      <c r="C49" s="24"/>
      <c r="D49" s="24"/>
      <c r="E49" s="24"/>
      <c r="F49" s="24"/>
      <c r="G49" s="24"/>
      <c r="H49" s="24"/>
      <c r="I49" s="24"/>
      <c r="J49" s="24"/>
    </row>
    <row r="50" spans="2:10" x14ac:dyDescent="0.25">
      <c r="B50" s="25" t="s">
        <v>42</v>
      </c>
      <c r="C50" s="25"/>
      <c r="D50" s="25"/>
      <c r="E50" s="25"/>
      <c r="F50" s="25"/>
      <c r="G50" s="25"/>
      <c r="H50" s="25"/>
      <c r="I50" s="25"/>
      <c r="J50" s="25"/>
    </row>
    <row r="54" spans="2:10" x14ac:dyDescent="0.25">
      <c r="G54" s="26"/>
    </row>
  </sheetData>
  <mergeCells count="8">
    <mergeCell ref="B49:J49"/>
    <mergeCell ref="B50:J50"/>
    <mergeCell ref="B6:J6"/>
    <mergeCell ref="B7:J7"/>
    <mergeCell ref="B8:J8"/>
    <mergeCell ref="B9:J9"/>
    <mergeCell ref="B42:J43"/>
    <mergeCell ref="B48:J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Enc_Contabilidad</dc:creator>
  <cp:lastModifiedBy>Enc_Contabilidad</cp:lastModifiedBy>
  <dcterms:created xsi:type="dcterms:W3CDTF">2022-05-03T18:20:37Z</dcterms:created>
  <dcterms:modified xsi:type="dcterms:W3CDTF">2022-05-03T18:23:07Z</dcterms:modified>
</cp:coreProperties>
</file>